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Pol'!$A$1:$U$141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8" i="12" l="1"/>
  <c r="G129" i="12"/>
  <c r="G130" i="12"/>
  <c r="G131" i="12"/>
  <c r="G132" i="12"/>
  <c r="G133" i="12"/>
  <c r="G135" i="12"/>
  <c r="G136" i="12"/>
  <c r="G137" i="12"/>
  <c r="G138" i="12"/>
  <c r="G139" i="12"/>
  <c r="G127" i="12"/>
  <c r="G126" i="12" s="1"/>
  <c r="I62" i="1" s="1"/>
  <c r="G121" i="12"/>
  <c r="G122" i="12"/>
  <c r="G123" i="12"/>
  <c r="G125" i="12"/>
  <c r="G86" i="12" s="1"/>
  <c r="I61" i="1" s="1"/>
  <c r="G120" i="12"/>
  <c r="G118" i="12"/>
  <c r="G117" i="12"/>
  <c r="G112" i="12"/>
  <c r="G114" i="12"/>
  <c r="G115" i="12"/>
  <c r="G111" i="12"/>
  <c r="G109" i="12"/>
  <c r="G89" i="12"/>
  <c r="G91" i="12"/>
  <c r="G93" i="12"/>
  <c r="G94" i="12"/>
  <c r="G95" i="12"/>
  <c r="G97" i="12"/>
  <c r="G98" i="12"/>
  <c r="G99" i="12"/>
  <c r="G100" i="12"/>
  <c r="G101" i="12"/>
  <c r="G102" i="12"/>
  <c r="G103" i="12"/>
  <c r="G104" i="12"/>
  <c r="G105" i="12"/>
  <c r="G106" i="12"/>
  <c r="G107" i="12"/>
  <c r="G87" i="12"/>
  <c r="G85" i="12"/>
  <c r="G65" i="12"/>
  <c r="G68" i="12"/>
  <c r="G71" i="12"/>
  <c r="G74" i="12"/>
  <c r="G77" i="12"/>
  <c r="G80" i="12"/>
  <c r="G83" i="12"/>
  <c r="G60" i="12"/>
  <c r="G58" i="12"/>
  <c r="G54" i="12"/>
  <c r="G55" i="12"/>
  <c r="G53" i="12"/>
  <c r="G51" i="12"/>
  <c r="G49" i="12"/>
  <c r="G47" i="12"/>
  <c r="G43" i="12"/>
  <c r="G41" i="12"/>
  <c r="G39" i="12"/>
  <c r="G37" i="12"/>
  <c r="G35" i="12"/>
  <c r="G33" i="12"/>
  <c r="G31" i="12"/>
  <c r="G30" i="12" s="1"/>
  <c r="I59" i="1" s="1"/>
  <c r="G18" i="12"/>
  <c r="G19" i="12"/>
  <c r="G20" i="12"/>
  <c r="G21" i="12"/>
  <c r="G22" i="12"/>
  <c r="G23" i="12"/>
  <c r="G24" i="12"/>
  <c r="G26" i="12"/>
  <c r="G28" i="12"/>
  <c r="G16" i="12"/>
  <c r="G15" i="12" s="1"/>
  <c r="I58" i="1" s="1"/>
  <c r="G11" i="12"/>
  <c r="G13" i="12"/>
  <c r="G9" i="12"/>
  <c r="G8" i="12" s="1"/>
  <c r="I57" i="1" s="1"/>
  <c r="I16" i="1" s="1"/>
  <c r="G59" i="12" l="1"/>
  <c r="I60" i="1" s="1"/>
  <c r="I17" i="1" s="1"/>
  <c r="I21" i="1" s="1"/>
  <c r="G25" i="1" s="1"/>
  <c r="BA116" i="12"/>
  <c r="BA110" i="12"/>
  <c r="BA108" i="12"/>
  <c r="BA84" i="12"/>
  <c r="BA56" i="12"/>
  <c r="BA52" i="12"/>
  <c r="BA50" i="12"/>
  <c r="BA48" i="12"/>
  <c r="BA46" i="12"/>
  <c r="BA44" i="12"/>
  <c r="BA42" i="12"/>
  <c r="BA40" i="12"/>
  <c r="BA38" i="12"/>
  <c r="BA36" i="12"/>
  <c r="BA34" i="12"/>
  <c r="BA32" i="12"/>
  <c r="I9" i="12"/>
  <c r="K9" i="12"/>
  <c r="M9" i="12"/>
  <c r="O9" i="12"/>
  <c r="O8" i="12" s="1"/>
  <c r="Q9" i="12"/>
  <c r="Q8" i="12" s="1"/>
  <c r="U9" i="12"/>
  <c r="U8" i="12" s="1"/>
  <c r="I11" i="12"/>
  <c r="K11" i="12"/>
  <c r="M11" i="12"/>
  <c r="O11" i="12"/>
  <c r="Q11" i="12"/>
  <c r="U11" i="12"/>
  <c r="I13" i="12"/>
  <c r="K13" i="12"/>
  <c r="M13" i="12"/>
  <c r="O13" i="12"/>
  <c r="Q13" i="12"/>
  <c r="U13" i="12"/>
  <c r="I16" i="12"/>
  <c r="K16" i="12"/>
  <c r="M16" i="12"/>
  <c r="O16" i="12"/>
  <c r="Q16" i="12"/>
  <c r="U16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6" i="12"/>
  <c r="K26" i="12"/>
  <c r="M26" i="12"/>
  <c r="O26" i="12"/>
  <c r="Q26" i="12"/>
  <c r="U26" i="12"/>
  <c r="I28" i="12"/>
  <c r="K28" i="12"/>
  <c r="M28" i="12"/>
  <c r="O28" i="12"/>
  <c r="Q28" i="12"/>
  <c r="U28" i="12"/>
  <c r="I31" i="12"/>
  <c r="K31" i="12"/>
  <c r="M31" i="12"/>
  <c r="O31" i="12"/>
  <c r="Q31" i="12"/>
  <c r="U31" i="12"/>
  <c r="I33" i="12"/>
  <c r="K33" i="12"/>
  <c r="M33" i="12"/>
  <c r="O33" i="12"/>
  <c r="Q33" i="12"/>
  <c r="U33" i="12"/>
  <c r="I35" i="12"/>
  <c r="K35" i="12"/>
  <c r="M35" i="12"/>
  <c r="O35" i="12"/>
  <c r="Q35" i="12"/>
  <c r="U35" i="12"/>
  <c r="I37" i="12"/>
  <c r="K37" i="12"/>
  <c r="M37" i="12"/>
  <c r="O37" i="12"/>
  <c r="Q37" i="12"/>
  <c r="U37" i="12"/>
  <c r="I39" i="12"/>
  <c r="K39" i="12"/>
  <c r="M39" i="12"/>
  <c r="O39" i="12"/>
  <c r="Q39" i="12"/>
  <c r="U39" i="12"/>
  <c r="I41" i="12"/>
  <c r="K41" i="12"/>
  <c r="M41" i="12"/>
  <c r="O41" i="12"/>
  <c r="Q41" i="12"/>
  <c r="U41" i="12"/>
  <c r="I43" i="12"/>
  <c r="K43" i="12"/>
  <c r="M43" i="12"/>
  <c r="O43" i="12"/>
  <c r="Q43" i="12"/>
  <c r="U43" i="12"/>
  <c r="I45" i="12"/>
  <c r="K45" i="12"/>
  <c r="M45" i="12"/>
  <c r="O45" i="12"/>
  <c r="Q45" i="12"/>
  <c r="U45" i="12"/>
  <c r="I47" i="12"/>
  <c r="K47" i="12"/>
  <c r="M47" i="12"/>
  <c r="O47" i="12"/>
  <c r="Q47" i="12"/>
  <c r="U47" i="12"/>
  <c r="I49" i="12"/>
  <c r="K49" i="12"/>
  <c r="M49" i="12"/>
  <c r="O49" i="12"/>
  <c r="Q49" i="12"/>
  <c r="U49" i="12"/>
  <c r="I51" i="12"/>
  <c r="K51" i="12"/>
  <c r="M51" i="12"/>
  <c r="O51" i="12"/>
  <c r="Q51" i="12"/>
  <c r="U51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8" i="12"/>
  <c r="K58" i="12"/>
  <c r="M58" i="12"/>
  <c r="O58" i="12"/>
  <c r="Q58" i="12"/>
  <c r="U58" i="12"/>
  <c r="I60" i="12"/>
  <c r="K60" i="12"/>
  <c r="M60" i="12"/>
  <c r="O60" i="12"/>
  <c r="Q60" i="12"/>
  <c r="U60" i="12"/>
  <c r="I65" i="12"/>
  <c r="K65" i="12"/>
  <c r="M65" i="12"/>
  <c r="O65" i="12"/>
  <c r="Q65" i="12"/>
  <c r="U65" i="12"/>
  <c r="I68" i="12"/>
  <c r="K68" i="12"/>
  <c r="M68" i="12"/>
  <c r="O68" i="12"/>
  <c r="Q68" i="12"/>
  <c r="U68" i="12"/>
  <c r="I71" i="12"/>
  <c r="I59" i="12" s="1"/>
  <c r="K71" i="12"/>
  <c r="M71" i="12"/>
  <c r="O71" i="12"/>
  <c r="Q71" i="12"/>
  <c r="U71" i="12"/>
  <c r="I74" i="12"/>
  <c r="K74" i="12"/>
  <c r="M74" i="12"/>
  <c r="O74" i="12"/>
  <c r="Q74" i="12"/>
  <c r="U74" i="12"/>
  <c r="I77" i="12"/>
  <c r="K77" i="12"/>
  <c r="M77" i="12"/>
  <c r="O77" i="12"/>
  <c r="Q77" i="12"/>
  <c r="U77" i="12"/>
  <c r="I80" i="12"/>
  <c r="K80" i="12"/>
  <c r="M80" i="12"/>
  <c r="O80" i="12"/>
  <c r="Q80" i="12"/>
  <c r="U80" i="12"/>
  <c r="I83" i="12"/>
  <c r="K83" i="12"/>
  <c r="M83" i="12"/>
  <c r="O83" i="12"/>
  <c r="Q83" i="12"/>
  <c r="U83" i="12"/>
  <c r="I85" i="12"/>
  <c r="K85" i="12"/>
  <c r="M85" i="12"/>
  <c r="O85" i="12"/>
  <c r="Q85" i="12"/>
  <c r="U85" i="12"/>
  <c r="I87" i="12"/>
  <c r="K87" i="12"/>
  <c r="M87" i="12"/>
  <c r="O87" i="12"/>
  <c r="Q87" i="12"/>
  <c r="U87" i="12"/>
  <c r="I89" i="12"/>
  <c r="K89" i="12"/>
  <c r="M89" i="12"/>
  <c r="O89" i="12"/>
  <c r="Q89" i="12"/>
  <c r="U89" i="12"/>
  <c r="I91" i="12"/>
  <c r="K91" i="12"/>
  <c r="M91" i="12"/>
  <c r="O91" i="12"/>
  <c r="Q91" i="12"/>
  <c r="U91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I95" i="12"/>
  <c r="K95" i="12"/>
  <c r="M95" i="12"/>
  <c r="O95" i="12"/>
  <c r="Q95" i="12"/>
  <c r="U95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4" i="12"/>
  <c r="K104" i="12"/>
  <c r="M104" i="12"/>
  <c r="O104" i="12"/>
  <c r="Q104" i="12"/>
  <c r="U104" i="12"/>
  <c r="I105" i="12"/>
  <c r="K105" i="12"/>
  <c r="M105" i="12"/>
  <c r="O105" i="12"/>
  <c r="Q105" i="12"/>
  <c r="U105" i="12"/>
  <c r="I106" i="12"/>
  <c r="K106" i="12"/>
  <c r="M106" i="12"/>
  <c r="O106" i="12"/>
  <c r="Q106" i="12"/>
  <c r="U106" i="12"/>
  <c r="I107" i="12"/>
  <c r="K107" i="12"/>
  <c r="M107" i="12"/>
  <c r="O107" i="12"/>
  <c r="Q107" i="12"/>
  <c r="U107" i="12"/>
  <c r="I109" i="12"/>
  <c r="K109" i="12"/>
  <c r="M109" i="12"/>
  <c r="O109" i="12"/>
  <c r="Q109" i="12"/>
  <c r="U109" i="12"/>
  <c r="I111" i="12"/>
  <c r="K111" i="12"/>
  <c r="M111" i="12"/>
  <c r="O111" i="12"/>
  <c r="Q111" i="12"/>
  <c r="U111" i="12"/>
  <c r="I112" i="12"/>
  <c r="K112" i="12"/>
  <c r="M112" i="12"/>
  <c r="O112" i="12"/>
  <c r="Q112" i="12"/>
  <c r="U112" i="12"/>
  <c r="I114" i="12"/>
  <c r="K114" i="12"/>
  <c r="M114" i="12"/>
  <c r="O114" i="12"/>
  <c r="Q114" i="12"/>
  <c r="U114" i="12"/>
  <c r="I115" i="12"/>
  <c r="K115" i="12"/>
  <c r="M115" i="12"/>
  <c r="O115" i="12"/>
  <c r="Q115" i="12"/>
  <c r="U115" i="12"/>
  <c r="I117" i="12"/>
  <c r="K117" i="12"/>
  <c r="M117" i="12"/>
  <c r="O117" i="12"/>
  <c r="Q117" i="12"/>
  <c r="U117" i="12"/>
  <c r="I118" i="12"/>
  <c r="K118" i="12"/>
  <c r="M118" i="12"/>
  <c r="O118" i="12"/>
  <c r="Q118" i="12"/>
  <c r="U118" i="12"/>
  <c r="I120" i="12"/>
  <c r="K120" i="12"/>
  <c r="M120" i="12"/>
  <c r="O120" i="12"/>
  <c r="Q120" i="12"/>
  <c r="U120" i="12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5" i="12"/>
  <c r="K125" i="12"/>
  <c r="M125" i="12"/>
  <c r="O125" i="12"/>
  <c r="Q125" i="12"/>
  <c r="U125" i="12"/>
  <c r="I127" i="12"/>
  <c r="K127" i="12"/>
  <c r="M127" i="12"/>
  <c r="O127" i="12"/>
  <c r="Q127" i="12"/>
  <c r="U127" i="12"/>
  <c r="I128" i="12"/>
  <c r="K128" i="12"/>
  <c r="M128" i="12"/>
  <c r="O128" i="12"/>
  <c r="Q128" i="12"/>
  <c r="U128" i="12"/>
  <c r="I129" i="12"/>
  <c r="K129" i="12"/>
  <c r="M129" i="12"/>
  <c r="O129" i="12"/>
  <c r="Q129" i="12"/>
  <c r="U129" i="12"/>
  <c r="I130" i="12"/>
  <c r="K130" i="12"/>
  <c r="M130" i="12"/>
  <c r="O130" i="12"/>
  <c r="Q130" i="12"/>
  <c r="U130" i="12"/>
  <c r="I131" i="12"/>
  <c r="K131" i="12"/>
  <c r="M131" i="12"/>
  <c r="O131" i="12"/>
  <c r="Q131" i="12"/>
  <c r="U131" i="12"/>
  <c r="I132" i="12"/>
  <c r="K132" i="12"/>
  <c r="M132" i="12"/>
  <c r="O132" i="12"/>
  <c r="Q132" i="12"/>
  <c r="U132" i="12"/>
  <c r="I133" i="12"/>
  <c r="K133" i="12"/>
  <c r="M133" i="12"/>
  <c r="O133" i="12"/>
  <c r="Q133" i="12"/>
  <c r="U133" i="12"/>
  <c r="I135" i="12"/>
  <c r="K135" i="12"/>
  <c r="M135" i="12"/>
  <c r="O135" i="12"/>
  <c r="Q135" i="12"/>
  <c r="U135" i="12"/>
  <c r="I136" i="12"/>
  <c r="K136" i="12"/>
  <c r="M136" i="12"/>
  <c r="O136" i="12"/>
  <c r="Q136" i="12"/>
  <c r="U136" i="12"/>
  <c r="I137" i="12"/>
  <c r="K137" i="12"/>
  <c r="M137" i="12"/>
  <c r="O137" i="12"/>
  <c r="Q137" i="12"/>
  <c r="U137" i="12"/>
  <c r="I138" i="12"/>
  <c r="K138" i="12"/>
  <c r="M138" i="12"/>
  <c r="O138" i="12"/>
  <c r="Q138" i="12"/>
  <c r="U138" i="12"/>
  <c r="I139" i="12"/>
  <c r="K139" i="12"/>
  <c r="M139" i="12"/>
  <c r="O139" i="12"/>
  <c r="Q139" i="12"/>
  <c r="U139" i="12"/>
  <c r="I63" i="1"/>
  <c r="AZ51" i="1"/>
  <c r="AZ49" i="1"/>
  <c r="AZ47" i="1"/>
  <c r="AZ45" i="1"/>
  <c r="AZ43" i="1"/>
  <c r="F40" i="1"/>
  <c r="G40" i="1"/>
  <c r="H40" i="1"/>
  <c r="I40" i="1"/>
  <c r="J40" i="1"/>
  <c r="J39" i="1"/>
  <c r="J28" i="1"/>
  <c r="J26" i="1"/>
  <c r="G38" i="1"/>
  <c r="F38" i="1"/>
  <c r="H32" i="1"/>
  <c r="J23" i="1"/>
  <c r="J24" i="1"/>
  <c r="J25" i="1"/>
  <c r="J27" i="1"/>
  <c r="E24" i="1"/>
  <c r="E26" i="1"/>
  <c r="G26" i="1" l="1"/>
  <c r="G29" i="1" s="1"/>
  <c r="M86" i="12"/>
  <c r="Q86" i="12"/>
  <c r="I86" i="12"/>
  <c r="I30" i="12"/>
  <c r="M8" i="12"/>
  <c r="I8" i="12"/>
  <c r="Q126" i="12"/>
  <c r="Q30" i="12"/>
  <c r="K86" i="12"/>
  <c r="O30" i="12"/>
  <c r="I15" i="12"/>
  <c r="K126" i="12"/>
  <c r="M126" i="12"/>
  <c r="Q15" i="12"/>
  <c r="O86" i="12"/>
  <c r="U86" i="12"/>
  <c r="Q59" i="12"/>
  <c r="M59" i="12"/>
  <c r="U30" i="12"/>
  <c r="M15" i="12"/>
  <c r="M30" i="12"/>
  <c r="K30" i="12"/>
  <c r="O126" i="12"/>
  <c r="U15" i="12"/>
  <c r="K15" i="12"/>
  <c r="I126" i="12"/>
  <c r="K8" i="12"/>
  <c r="U126" i="12"/>
  <c r="K59" i="12"/>
  <c r="U59" i="12"/>
  <c r="O59" i="12"/>
  <c r="O15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<sst xmlns="http://schemas.openxmlformats.org/spreadsheetml/2006/main" count="561" uniqueCount="298">
  <si>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</si>
  <si>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</si>
  <si>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</si>
  <si>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</si>
  <si>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</si>
  <si>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</si>
  <si>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</si>
  <si>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</si>
  <si>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</si>
  <si>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</si>
  <si>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</si>
  <si>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</si>
  <si>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</si>
  <si>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</si>
  <si>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</si>
  <si>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</si>
  <si>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</si>
  <si>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</si>
  <si>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</si>
  <si>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</si>
  <si>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</si>
  <si>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</si>
  <si>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</si>
  <si>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</si>
  <si>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</si>
  <si>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</si>
  <si>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</si>
  <si>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</si>
  <si>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</si>
  <si>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</si>
  <si>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</si>
  <si>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</si>
  <si>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</si>
  <si>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</si>
  <si>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</si>
  <si>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</si>
  <si>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</si>
  <si>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</si>
  <si>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</si>
  <si>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</si>
  <si>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</si>
  <si>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</si>
  <si>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</si>
  <si>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k. ú. Strážek (756521)</t>
  </si>
  <si>
    <t>Rozpočet:</t>
  </si>
  <si>
    <t>Misto</t>
  </si>
  <si>
    <t>Revitalizace budovy - D.1.4.b Vytápění</t>
  </si>
  <si>
    <t>Rozpočet</t>
  </si>
  <si>
    <t>Celkem za stavbu</t>
  </si>
  <si>
    <t>CZK</t>
  </si>
  <si>
    <t xml:space="preserve">Popis rozpočtu:  - </t>
  </si>
  <si>
    <t>1) Na potrubí a na tepelné izolaci vytápění je započítáno 20% délky jako přirážka na tvarovky.</t>
  </si>
  <si>
    <t>2) V rozpočtu nejsou započítány zednické přípomoce (drážky, zapravení a pod.)</t>
  </si>
  <si>
    <t>3) Položky kde není uvedeno jinak jsou v cenové soustavě RTS.</t>
  </si>
  <si>
    <t>4) Rozsah rozpočtu je shodný s rozsahem projektové dokumentace.</t>
  </si>
  <si>
    <t>5) Nedílnou součástí tohoto výkazu výměr (rozpočtu) je projektová dokumentace!!! Nelze provést cenovou nabídku bez porovnání s projektovou dokumentací.</t>
  </si>
  <si>
    <t>Rekapitulace dílů</t>
  </si>
  <si>
    <t>Typ dílu</t>
  </si>
  <si>
    <t>97</t>
  </si>
  <si>
    <t>Prorážení otvorů</t>
  </si>
  <si>
    <t>713</t>
  </si>
  <si>
    <t>Izolace tepelné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</si>
  <si>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</si>
  <si>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</si>
  <si>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</si>
  <si>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</si>
  <si>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</si>
  <si>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</si>
  <si>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</si>
  <si>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</si>
  <si>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</si>
  <si>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</si>
  <si>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</si>
  <si>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</si>
  <si>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</si>
  <si>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</si>
  <si>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</si>
  <si>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</si>
  <si>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</si>
  <si>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</si>
  <si>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</si>
  <si>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</si>
  <si>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</si>
  <si>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</si>
  <si>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</si>
  <si>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</si>
  <si>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</si>
  <si>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</si>
  <si>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</si>
  <si>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</si>
  <si>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</si>
  <si>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</si>
  <si>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</si>
  <si>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</si>
  <si>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</si>
  <si>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</si>
  <si>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</si>
  <si>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</si>
  <si>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</si>
  <si>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970031080R00</t>
  </si>
  <si>
    <t>Vrtání jádrové do zdiva cihelného do D 80 mm</t>
  </si>
  <si>
    <t>m</t>
  </si>
  <si>
    <t>POL1_0</t>
  </si>
  <si>
    <t>2*(0,5+0,35+0,5+0,5+0,2+0,2+0,15+0,15)</t>
  </si>
  <si>
    <t>VV</t>
  </si>
  <si>
    <t>970031100R00</t>
  </si>
  <si>
    <t>Vrtání jádrové do zdiva cihelného do D 100 mm</t>
  </si>
  <si>
    <t>2*(0,5+0,5)</t>
  </si>
  <si>
    <t>970051060R00</t>
  </si>
  <si>
    <t>Vrtání jádrové do ŽB do D 60 mm</t>
  </si>
  <si>
    <t>2*(10*0,3)</t>
  </si>
  <si>
    <t>722181225RT5</t>
  </si>
  <si>
    <t>Izolace návleková tl. stěny 25 mm, vnitřní průměr 15 mm</t>
  </si>
  <si>
    <t>164*1,2</t>
  </si>
  <si>
    <t>722181225RT6</t>
  </si>
  <si>
    <t>Izolace návleková tl. stěny 25 mm, vnitřní průměr 18 mm</t>
  </si>
  <si>
    <t>722181225RT7</t>
  </si>
  <si>
    <t>Izolace návleková tl. stěny 25 mm, vnitřní průměr 22 mm</t>
  </si>
  <si>
    <t>722181225RT9</t>
  </si>
  <si>
    <t>Izolace návleková tl. stěny 25 mm, vnitřní průměr 28 mm</t>
  </si>
  <si>
    <t>722181225RU2</t>
  </si>
  <si>
    <t>Izolace návleková tl. stěny 25 mm, vnitřní průměr 35 mm</t>
  </si>
  <si>
    <t>722181225RW2</t>
  </si>
  <si>
    <t>Izolace návleková tl. stěny 25 mm, vnitřní průměr 45 mm</t>
  </si>
  <si>
    <t>722181225RW8</t>
  </si>
  <si>
    <t>Izolace návleková tl. stěny 25 mm, vnitřní průměr 54 mm</t>
  </si>
  <si>
    <t>722181213RT5</t>
  </si>
  <si>
    <t>Izolace návleková tl. stěny 13 mm, vnitřní průměr 15 mm</t>
  </si>
  <si>
    <t>53*1,2</t>
  </si>
  <si>
    <t>722182094R00</t>
  </si>
  <si>
    <t>Příplatek za montáž izolačních tvarovek DN 40</t>
  </si>
  <si>
    <t>kus</t>
  </si>
  <si>
    <t>64+98+8+10+12+6</t>
  </si>
  <si>
    <t>722182096R00</t>
  </si>
  <si>
    <t>Příplatek za montáž izolačních tvarovek DN 80</t>
  </si>
  <si>
    <t>20+36</t>
  </si>
  <si>
    <t>1</t>
  </si>
  <si>
    <t>Zplyňovací kotel na dřevo, výkon 49,0 kW, (K), specifikace viz. dokumentace</t>
  </si>
  <si>
    <t>Není obsaženo v databázi RTS, cenová soustava vlastní</t>
  </si>
  <si>
    <t>POP</t>
  </si>
  <si>
    <t>2</t>
  </si>
  <si>
    <t>Akumulační nádrž s izolací 100 mm, 750 litrů (AN), specifikace viz. dokumentace</t>
  </si>
  <si>
    <t>3</t>
  </si>
  <si>
    <t>Sada ekvitermní regulace (REG), specifikace viz. dokumentace</t>
  </si>
  <si>
    <t>4</t>
  </si>
  <si>
    <t>Prostorový term. pro ekvitermni reg. s displejem, (PT1, PT2), specifikace viz. dokumentace</t>
  </si>
  <si>
    <t>5</t>
  </si>
  <si>
    <t>Zařízení zaruč. tep. 65°C na vrat. potrubí (LM), specifikace viz. dokumentace</t>
  </si>
  <si>
    <t>6</t>
  </si>
  <si>
    <t>čerpadlo tepl. oběhové (Č1), specifikace viz. dokumentace</t>
  </si>
  <si>
    <t>7</t>
  </si>
  <si>
    <t>čerpadlo tepl. oběhové (Č2, Č3), specifikace viz. dokumentace</t>
  </si>
  <si>
    <t>8</t>
  </si>
  <si>
    <t>Rozdělovač a sběrač vč. izolačního pouzdra (R+S), specifikace viz. dokumentace</t>
  </si>
  <si>
    <t>9</t>
  </si>
  <si>
    <t>Kouřovod O 152 mm, délky 580 mm s čistícím víkem, nátrubkem pro spal. teploměr</t>
  </si>
  <si>
    <t>10</t>
  </si>
  <si>
    <t>Kouřovod O 152 - smaltovaný dl.250mm</t>
  </si>
  <si>
    <t>11</t>
  </si>
  <si>
    <t>Kouřovod O 152 - koleno 90°</t>
  </si>
  <si>
    <t>48466209R</t>
  </si>
  <si>
    <t>Nádoba expanzní membránová N 200/6</t>
  </si>
  <si>
    <t>POL3_0</t>
  </si>
  <si>
    <t>4843875353R</t>
  </si>
  <si>
    <t>Ohřívač vody zásob.nepřímotop., stac. (ZTV), 296 litrů, 1x výměník 1,5m2</t>
  </si>
  <si>
    <t>12</t>
  </si>
  <si>
    <t>Montážní práce na kotelně</t>
  </si>
  <si>
    <t>hod</t>
  </si>
  <si>
    <t>2*5*8</t>
  </si>
  <si>
    <t>998731101R00</t>
  </si>
  <si>
    <t>Přesun hmot pro kotelny, výšky do 6 m</t>
  </si>
  <si>
    <t>t</t>
  </si>
  <si>
    <t>722131212R00</t>
  </si>
  <si>
    <t>Potrubí ocel. vně pozink. D 15x1,2 mm</t>
  </si>
  <si>
    <t>1np neizol:2*(24,3+21,6+8,1+5,4+1+7,2)</t>
  </si>
  <si>
    <t>1np izol:2*(15+15+7+1,5+1,5+12+12+3+2,5+4+1,5+2+5)</t>
  </si>
  <si>
    <t>2np izol:2*(7+1,5+1,5+2,5+1,5+1,5+7,5+1,5+2)</t>
  </si>
  <si>
    <t>přirážka:0,2*352,2</t>
  </si>
  <si>
    <t>722131213R00</t>
  </si>
  <si>
    <t>Potrubí ocel. vně pozink. D 18x1,2 mm</t>
  </si>
  <si>
    <t>1np izol:2*(7,5+7,5+6+9+1)</t>
  </si>
  <si>
    <t>přirážka:0,2*62</t>
  </si>
  <si>
    <t>722131214R00</t>
  </si>
  <si>
    <t>Potrubí ocel. vně pozink. D 22x1,5 mm</t>
  </si>
  <si>
    <t>1np izol:2*(15+15+4+0,6+3+2)</t>
  </si>
  <si>
    <t>přirážka:0,2*79,2</t>
  </si>
  <si>
    <t>722131215R00</t>
  </si>
  <si>
    <t>Potrubí ocel. vně pozink. D 28x1,5 mm</t>
  </si>
  <si>
    <t>1np izol:2*(18+21,5+2+6)</t>
  </si>
  <si>
    <t>přirážka:0,2*95</t>
  </si>
  <si>
    <t>722131216R00</t>
  </si>
  <si>
    <t>Potrubí ocel. vně pozink. D 35x1,5 mm</t>
  </si>
  <si>
    <t>izol:2*(7,5+9,5+2)</t>
  </si>
  <si>
    <t>přirážka:0,2*38</t>
  </si>
  <si>
    <t>722131217R00</t>
  </si>
  <si>
    <t>Potrubí ocel. vně pozink. D 42x1,5 mm</t>
  </si>
  <si>
    <t>izol:2*(0,8+3+0,6+1+3)</t>
  </si>
  <si>
    <t>přirážka:0,2*16,8</t>
  </si>
  <si>
    <t>722131218R00</t>
  </si>
  <si>
    <t>Potrubí ocel. vně pozink. D 54x1,5 mm</t>
  </si>
  <si>
    <t>izol.:6+4+12+8</t>
  </si>
  <si>
    <t>0,2*30</t>
  </si>
  <si>
    <t>13</t>
  </si>
  <si>
    <t>Zkouška těsnosti, topná zkouška a uvedení do prov.</t>
  </si>
  <si>
    <t>soubor</t>
  </si>
  <si>
    <t>998733101R00</t>
  </si>
  <si>
    <t>Přesun hmot pro rozvody potrubí, výšky do 6 m</t>
  </si>
  <si>
    <t>734213112R00</t>
  </si>
  <si>
    <t>Ventil automatický odvzdušňovací, DN 15</t>
  </si>
  <si>
    <t>2+2+2+1+1+1</t>
  </si>
  <si>
    <t>722235112R00</t>
  </si>
  <si>
    <t>Kohout vod.kul.,vnitř.-vnitř.z. DN 20</t>
  </si>
  <si>
    <t>2+1+1</t>
  </si>
  <si>
    <t>722235113R00</t>
  </si>
  <si>
    <t>Kohout vod.kul.,vnitř.-vnitř.z. DN 25</t>
  </si>
  <si>
    <t>2+2+1+1</t>
  </si>
  <si>
    <t>722235114R00</t>
  </si>
  <si>
    <t>Kohout vod.kul.,vnitř.-vnitř.z. DN 32</t>
  </si>
  <si>
    <t>722235115R00</t>
  </si>
  <si>
    <t>Kohout vod.kul.,vnitř.-vnitř.z. DN 40</t>
  </si>
  <si>
    <t>722235116R00</t>
  </si>
  <si>
    <t>Kohout vod.kul.,vnitř.-vnitř.z. DN 50</t>
  </si>
  <si>
    <t>722235522R00</t>
  </si>
  <si>
    <t>Filtr,vod.vnitřní-vnitřní z. DN 20</t>
  </si>
  <si>
    <t>722235523R00</t>
  </si>
  <si>
    <t>Filtr,vod.vnitřní-vnitřní z. DN 25</t>
  </si>
  <si>
    <t>722235525R00</t>
  </si>
  <si>
    <t>Filtr,vod.vnitřní-vnitřní z. DN 40</t>
  </si>
  <si>
    <t>722235526R00</t>
  </si>
  <si>
    <t>Filtr,vod.vnitřní-vnitřní z. DN 50</t>
  </si>
  <si>
    <t>722235652R00</t>
  </si>
  <si>
    <t>Ventil vod.zpětný DN 20</t>
  </si>
  <si>
    <t>722235653R00</t>
  </si>
  <si>
    <t>Ventil vod.zpětný DN 25</t>
  </si>
  <si>
    <t>722235655R00</t>
  </si>
  <si>
    <t>Ventil vod.zpětný DN 40</t>
  </si>
  <si>
    <t>734293312R00</t>
  </si>
  <si>
    <t>Kohout kulový vypouštěcí, DN 15</t>
  </si>
  <si>
    <t>734293132R00</t>
  </si>
  <si>
    <t>Ventil směš.třícest.+ser., Kv 6, DN 20</t>
  </si>
  <si>
    <t>734293138R00</t>
  </si>
  <si>
    <t>Ventil směš.třícest.+ser., Kv 28, DN40</t>
  </si>
  <si>
    <t>14</t>
  </si>
  <si>
    <t>Manometr radiální, připojení 1/4", 0 - 4 bar</t>
  </si>
  <si>
    <t>15</t>
  </si>
  <si>
    <t>Zpětný ventil pro manometry 1/4" x 1/2"</t>
  </si>
  <si>
    <t>38832108R</t>
  </si>
  <si>
    <t>Teploměr axiální D 63/ vč. jímky dl. 150 mm</t>
  </si>
  <si>
    <t>734209103R00</t>
  </si>
  <si>
    <t>Montáž armatur závitových,s 1závitem, G 1/2</t>
  </si>
  <si>
    <t>5+1</t>
  </si>
  <si>
    <t>734253112R00</t>
  </si>
  <si>
    <t>Ventil pojistný DN 15 x 2,5 bar</t>
  </si>
  <si>
    <t>16</t>
  </si>
  <si>
    <t>Termostatický ventil pro chladící smyčku, DN 20, 95°C</t>
  </si>
  <si>
    <t>734209114R00</t>
  </si>
  <si>
    <t>Montáž armatur závitových,se 2závity, G 3/4</t>
  </si>
  <si>
    <t>734223122RT1</t>
  </si>
  <si>
    <t>Ventil termostatický, přímý, DN 15, bez termostatické hlavice</t>
  </si>
  <si>
    <t>12+5+3+6</t>
  </si>
  <si>
    <t>734223112RT1</t>
  </si>
  <si>
    <t>Ventil termostatický, rohový, DN 15, bez termostatické hlavice</t>
  </si>
  <si>
    <t>734263135R00</t>
  </si>
  <si>
    <t>Šroubení regulační, přímé, DN 15</t>
  </si>
  <si>
    <t>734263115R00</t>
  </si>
  <si>
    <t>Šroubení regulační, rohové, DN 15</t>
  </si>
  <si>
    <t>734263772R00</t>
  </si>
  <si>
    <t>Šroubení svěrné na ocel 15x1,2 mm</t>
  </si>
  <si>
    <t>2*(26+11)</t>
  </si>
  <si>
    <t>998734101R00</t>
  </si>
  <si>
    <t>Přesun hmot pro armatury, výšky do 6 m</t>
  </si>
  <si>
    <t>735156262R00</t>
  </si>
  <si>
    <t>Otopná tělesa panelová 11 600/600</t>
  </si>
  <si>
    <t>735156264R00</t>
  </si>
  <si>
    <t>Otopná tělesa panelová 11 600/800</t>
  </si>
  <si>
    <t>735156265R00</t>
  </si>
  <si>
    <t>Otopná tělesa panelová 11 600/900</t>
  </si>
  <si>
    <t>735156267R00</t>
  </si>
  <si>
    <t>Otopná tělesa panelová 11 600/1200</t>
  </si>
  <si>
    <t>735156268R00</t>
  </si>
  <si>
    <t>Otopná tělesa panelová 11 600/1400</t>
  </si>
  <si>
    <t>735156588R00</t>
  </si>
  <si>
    <t>Otopná tělesa panelová 21 900/1400</t>
  </si>
  <si>
    <t>735156589R00</t>
  </si>
  <si>
    <t>Otopná tělesa panelová 21 900/1600</t>
  </si>
  <si>
    <t>9+8</t>
  </si>
  <si>
    <t>735156664R00</t>
  </si>
  <si>
    <t>Otopná tělesa panelová 22 600/800</t>
  </si>
  <si>
    <t>735171304R00</t>
  </si>
  <si>
    <t>Těleso trub. 900.450</t>
  </si>
  <si>
    <t>5512001601R</t>
  </si>
  <si>
    <t>Hlavice ruční M 30 x 1,5</t>
  </si>
  <si>
    <t>551200160R</t>
  </si>
  <si>
    <t>Hlavice termostatická kapalinová</t>
  </si>
  <si>
    <t>998735101R00</t>
  </si>
  <si>
    <t>Přesun hmot pro otopná tělesa, výšky do 6 m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</si>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</sst>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0" xfId="0" applyNumberFormat="1" applyAlignment="1">
      <alignment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34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6"/>
  <sheetViews>
    <sheetView showGridLines="0" tabSelected="1" topLeftCell="B1" zoomScale="90" zoomScaleNormal="90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05" t="s">
        <v>42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">
      <c r="A2" s="4"/>
      <c r="B2" s="81" t="s">
        <v>40</v>
      </c>
      <c r="C2" s="82"/>
      <c r="D2" s="216" t="s">
        <v>46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45</v>
      </c>
      <c r="C3" s="84"/>
      <c r="D3" s="212" t="s">
        <v>43</v>
      </c>
      <c r="E3" s="213"/>
      <c r="F3" s="213"/>
      <c r="G3" s="213"/>
      <c r="H3" s="213"/>
      <c r="I3" s="213"/>
      <c r="J3" s="214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0"/>
      <c r="E11" s="220"/>
      <c r="F11" s="220"/>
      <c r="G11" s="220"/>
      <c r="H11" s="28" t="s">
        <v>33</v>
      </c>
      <c r="I11" s="91"/>
      <c r="J11" s="11"/>
    </row>
    <row r="12" spans="1:15" ht="15.75" customHeight="1" x14ac:dyDescent="0.2">
      <c r="A12" s="4"/>
      <c r="B12" s="41"/>
      <c r="C12" s="26"/>
      <c r="D12" s="210"/>
      <c r="E12" s="210"/>
      <c r="F12" s="210"/>
      <c r="G12" s="210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/>
      <c r="D13" s="211"/>
      <c r="E13" s="211"/>
      <c r="F13" s="211"/>
      <c r="G13" s="211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9"/>
      <c r="F15" s="219"/>
      <c r="G15" s="208"/>
      <c r="H15" s="208"/>
      <c r="I15" s="208" t="s">
        <v>28</v>
      </c>
      <c r="J15" s="209"/>
    </row>
    <row r="16" spans="1:15" ht="23.25" customHeight="1" x14ac:dyDescent="0.2">
      <c r="A16" s="140" t="s">
        <v>23</v>
      </c>
      <c r="B16" s="141" t="s">
        <v>23</v>
      </c>
      <c r="C16" s="58"/>
      <c r="D16" s="59"/>
      <c r="E16" s="198"/>
      <c r="F16" s="204"/>
      <c r="G16" s="198"/>
      <c r="H16" s="204"/>
      <c r="I16" s="198">
        <f>SUM(I57)</f>
        <v>0</v>
      </c>
      <c r="J16" s="199"/>
    </row>
    <row r="17" spans="1:10" ht="23.25" customHeight="1" x14ac:dyDescent="0.2">
      <c r="A17" s="140" t="s">
        <v>24</v>
      </c>
      <c r="B17" s="141" t="s">
        <v>24</v>
      </c>
      <c r="C17" s="58"/>
      <c r="D17" s="59"/>
      <c r="E17" s="198"/>
      <c r="F17" s="204"/>
      <c r="G17" s="198"/>
      <c r="H17" s="204"/>
      <c r="I17" s="198">
        <f>SUM(I58:J62)</f>
        <v>0</v>
      </c>
      <c r="J17" s="199"/>
    </row>
    <row r="18" spans="1:10" ht="23.25" customHeight="1" x14ac:dyDescent="0.2">
      <c r="A18" s="140" t="s">
        <v>25</v>
      </c>
      <c r="B18" s="141" t="s">
        <v>25</v>
      </c>
      <c r="C18" s="58"/>
      <c r="D18" s="59"/>
      <c r="E18" s="198"/>
      <c r="F18" s="204"/>
      <c r="G18" s="198"/>
      <c r="H18" s="204"/>
      <c r="I18" s="198">
        <v>0</v>
      </c>
      <c r="J18" s="199"/>
    </row>
    <row r="19" spans="1:10" ht="23.25" customHeight="1" x14ac:dyDescent="0.2">
      <c r="A19" s="140" t="s">
        <v>70</v>
      </c>
      <c r="B19" s="141" t="s">
        <v>26</v>
      </c>
      <c r="C19" s="58"/>
      <c r="D19" s="59"/>
      <c r="E19" s="198"/>
      <c r="F19" s="204"/>
      <c r="G19" s="198"/>
      <c r="H19" s="204"/>
      <c r="I19" s="198">
        <v>0</v>
      </c>
      <c r="J19" s="199"/>
    </row>
    <row r="20" spans="1:10" ht="23.25" customHeight="1" x14ac:dyDescent="0.2">
      <c r="A20" s="140" t="s">
        <v>71</v>
      </c>
      <c r="B20" s="141" t="s">
        <v>27</v>
      </c>
      <c r="C20" s="58"/>
      <c r="D20" s="59"/>
      <c r="E20" s="198"/>
      <c r="F20" s="204"/>
      <c r="G20" s="198"/>
      <c r="H20" s="204"/>
      <c r="I20" s="198">
        <v>0</v>
      </c>
      <c r="J20" s="199"/>
    </row>
    <row r="21" spans="1:10" ht="23.25" customHeight="1" x14ac:dyDescent="0.2">
      <c r="A21" s="4"/>
      <c r="B21" s="74" t="s">
        <v>28</v>
      </c>
      <c r="C21" s="75"/>
      <c r="D21" s="76"/>
      <c r="E21" s="200"/>
      <c r="F21" s="201"/>
      <c r="G21" s="200"/>
      <c r="H21" s="201"/>
      <c r="I21" s="200">
        <f>SUM(I16:J20)</f>
        <v>0</v>
      </c>
      <c r="J21" s="20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96">
        <v>0</v>
      </c>
      <c r="H23" s="197"/>
      <c r="I23" s="19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2"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96">
        <f>I21</f>
        <v>0</v>
      </c>
      <c r="H25" s="197"/>
      <c r="I25" s="19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92">
        <f>ZakladDPHZakl*0.21</f>
        <v>0</v>
      </c>
      <c r="H26" s="193"/>
      <c r="I26" s="19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94"/>
      <c r="H27" s="194"/>
      <c r="I27" s="194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195">
        <v>931226.62</v>
      </c>
      <c r="H28" s="202"/>
      <c r="I28" s="202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195">
        <f>ZakladDPHZakl+DPHZakl</f>
        <v>0</v>
      </c>
      <c r="H29" s="195"/>
      <c r="I29" s="195"/>
      <c r="J29" s="118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43783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1" t="s">
        <v>2</v>
      </c>
      <c r="E35" s="221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52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52" ht="25.5" hidden="1" customHeight="1" x14ac:dyDescent="0.2">
      <c r="A39" s="96">
        <v>0</v>
      </c>
      <c r="B39" s="102" t="s">
        <v>47</v>
      </c>
      <c r="C39" s="224" t="s">
        <v>46</v>
      </c>
      <c r="D39" s="225"/>
      <c r="E39" s="225"/>
      <c r="F39" s="107">
        <v>0</v>
      </c>
      <c r="G39" s="108">
        <v>931226.62</v>
      </c>
      <c r="H39" s="109">
        <v>195558</v>
      </c>
      <c r="I39" s="109">
        <v>1126784.6200000001</v>
      </c>
      <c r="J39" s="103" t="str">
        <f>IF(CenaCelkemVypocet=0,"",I39/CenaCelkemVypocet*100)</f>
        <v/>
      </c>
    </row>
    <row r="40" spans="1:52" ht="25.5" hidden="1" customHeight="1" x14ac:dyDescent="0.2">
      <c r="A40" s="96"/>
      <c r="B40" s="226" t="s">
        <v>48</v>
      </c>
      <c r="C40" s="227"/>
      <c r="D40" s="227"/>
      <c r="E40" s="228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2" spans="1:52" x14ac:dyDescent="0.2">
      <c r="B42" t="s">
        <v>50</v>
      </c>
    </row>
    <row r="43" spans="1:52" x14ac:dyDescent="0.2">
      <c r="B43" s="215" t="s">
        <v>51</v>
      </c>
      <c r="C43" s="215"/>
      <c r="D43" s="215"/>
      <c r="E43" s="215"/>
      <c r="F43" s="215"/>
      <c r="G43" s="215"/>
      <c r="H43" s="215"/>
      <c r="I43" s="215"/>
      <c r="J43" s="215"/>
      <c r="AZ43" s="119" t="str">
        <f>B43</f>
        <v>1) Na potrubí a na tepelné izolaci vytápění je započítáno 20% délky jako přirážka na tvarovky.</v>
      </c>
    </row>
    <row r="45" spans="1:52" x14ac:dyDescent="0.2">
      <c r="B45" s="215" t="s">
        <v>52</v>
      </c>
      <c r="C45" s="215"/>
      <c r="D45" s="215"/>
      <c r="E45" s="215"/>
      <c r="F45" s="215"/>
      <c r="G45" s="215"/>
      <c r="H45" s="215"/>
      <c r="I45" s="215"/>
      <c r="J45" s="215"/>
      <c r="AZ45" s="119" t="str">
        <f>B45</f>
        <v>2) V rozpočtu nejsou započítány zednické přípomoce (drážky, zapravení a pod.)</v>
      </c>
    </row>
    <row r="47" spans="1:52" x14ac:dyDescent="0.2">
      <c r="B47" s="215" t="s">
        <v>53</v>
      </c>
      <c r="C47" s="215"/>
      <c r="D47" s="215"/>
      <c r="E47" s="215"/>
      <c r="F47" s="215"/>
      <c r="G47" s="215"/>
      <c r="H47" s="215"/>
      <c r="I47" s="215"/>
      <c r="J47" s="215"/>
      <c r="AZ47" s="119" t="str">
        <f>B47</f>
        <v>3) Položky kde není uvedeno jinak jsou v cenové soustavě RTS.</v>
      </c>
    </row>
    <row r="49" spans="1:52" x14ac:dyDescent="0.2">
      <c r="B49" s="215" t="s">
        <v>54</v>
      </c>
      <c r="C49" s="215"/>
      <c r="D49" s="215"/>
      <c r="E49" s="215"/>
      <c r="F49" s="215"/>
      <c r="G49" s="215"/>
      <c r="H49" s="215"/>
      <c r="I49" s="215"/>
      <c r="J49" s="215"/>
      <c r="AZ49" s="119" t="str">
        <f>B49</f>
        <v>4) Rozsah rozpočtu je shodný s rozsahem projektové dokumentace.</v>
      </c>
    </row>
    <row r="51" spans="1:52" ht="25.5" x14ac:dyDescent="0.2">
      <c r="B51" s="215" t="s">
        <v>55</v>
      </c>
      <c r="C51" s="215"/>
      <c r="D51" s="215"/>
      <c r="E51" s="215"/>
      <c r="F51" s="215"/>
      <c r="G51" s="215"/>
      <c r="H51" s="215"/>
      <c r="I51" s="215"/>
      <c r="J51" s="215"/>
      <c r="AZ51" s="119" t="str">
        <f>B51</f>
        <v>5) Nedílnou součástí tohoto výkazu výměr (rozpočtu) je projektová dokumentace!!! Nelze provést cenovou nabídku bez porovnání s projektovou dokumentací.</v>
      </c>
    </row>
    <row r="54" spans="1:52" ht="15.75" x14ac:dyDescent="0.25">
      <c r="B54" s="120" t="s">
        <v>56</v>
      </c>
    </row>
    <row r="56" spans="1:52" ht="25.5" customHeight="1" x14ac:dyDescent="0.2">
      <c r="A56" s="121"/>
      <c r="B56" s="125" t="s">
        <v>16</v>
      </c>
      <c r="C56" s="125" t="s">
        <v>5</v>
      </c>
      <c r="D56" s="126"/>
      <c r="E56" s="126"/>
      <c r="F56" s="129" t="s">
        <v>57</v>
      </c>
      <c r="G56" s="129"/>
      <c r="H56" s="129"/>
      <c r="I56" s="229" t="s">
        <v>28</v>
      </c>
      <c r="J56" s="229"/>
    </row>
    <row r="57" spans="1:52" ht="25.5" customHeight="1" x14ac:dyDescent="0.2">
      <c r="A57" s="122"/>
      <c r="B57" s="130" t="s">
        <v>58</v>
      </c>
      <c r="C57" s="231" t="s">
        <v>59</v>
      </c>
      <c r="D57" s="232"/>
      <c r="E57" s="232"/>
      <c r="F57" s="132" t="s">
        <v>23</v>
      </c>
      <c r="G57" s="133"/>
      <c r="H57" s="133"/>
      <c r="I57" s="230">
        <f>SUM('Rozpočet Pol'!G8)</f>
        <v>0</v>
      </c>
      <c r="J57" s="230"/>
    </row>
    <row r="58" spans="1:52" ht="25.5" customHeight="1" x14ac:dyDescent="0.2">
      <c r="A58" s="122"/>
      <c r="B58" s="124" t="s">
        <v>60</v>
      </c>
      <c r="C58" s="234" t="s">
        <v>61</v>
      </c>
      <c r="D58" s="235"/>
      <c r="E58" s="235"/>
      <c r="F58" s="134" t="s">
        <v>24</v>
      </c>
      <c r="G58" s="135"/>
      <c r="H58" s="135"/>
      <c r="I58" s="233">
        <f>SUM('Rozpočet Pol'!G15)</f>
        <v>0</v>
      </c>
      <c r="J58" s="233"/>
    </row>
    <row r="59" spans="1:52" ht="25.5" customHeight="1" x14ac:dyDescent="0.2">
      <c r="A59" s="122"/>
      <c r="B59" s="124" t="s">
        <v>62</v>
      </c>
      <c r="C59" s="234" t="s">
        <v>63</v>
      </c>
      <c r="D59" s="235"/>
      <c r="E59" s="235"/>
      <c r="F59" s="134" t="s">
        <v>24</v>
      </c>
      <c r="G59" s="135"/>
      <c r="H59" s="135"/>
      <c r="I59" s="233">
        <f>SUM('Rozpočet Pol'!G30)</f>
        <v>0</v>
      </c>
      <c r="J59" s="233"/>
    </row>
    <row r="60" spans="1:52" ht="25.5" customHeight="1" x14ac:dyDescent="0.2">
      <c r="A60" s="122"/>
      <c r="B60" s="124" t="s">
        <v>64</v>
      </c>
      <c r="C60" s="234" t="s">
        <v>65</v>
      </c>
      <c r="D60" s="235"/>
      <c r="E60" s="235"/>
      <c r="F60" s="134" t="s">
        <v>24</v>
      </c>
      <c r="G60" s="135"/>
      <c r="H60" s="135"/>
      <c r="I60" s="233">
        <f>SUM('Rozpočet Pol'!G59)</f>
        <v>0</v>
      </c>
      <c r="J60" s="233"/>
    </row>
    <row r="61" spans="1:52" ht="25.5" customHeight="1" x14ac:dyDescent="0.2">
      <c r="A61" s="122"/>
      <c r="B61" s="124" t="s">
        <v>66</v>
      </c>
      <c r="C61" s="234" t="s">
        <v>67</v>
      </c>
      <c r="D61" s="235"/>
      <c r="E61" s="235"/>
      <c r="F61" s="134" t="s">
        <v>24</v>
      </c>
      <c r="G61" s="135"/>
      <c r="H61" s="135"/>
      <c r="I61" s="233">
        <f>SUM('Rozpočet Pol'!G86)</f>
        <v>0</v>
      </c>
      <c r="J61" s="233"/>
    </row>
    <row r="62" spans="1:52" ht="25.5" customHeight="1" x14ac:dyDescent="0.2">
      <c r="A62" s="122"/>
      <c r="B62" s="131" t="s">
        <v>68</v>
      </c>
      <c r="C62" s="237" t="s">
        <v>69</v>
      </c>
      <c r="D62" s="238"/>
      <c r="E62" s="238"/>
      <c r="F62" s="136" t="s">
        <v>24</v>
      </c>
      <c r="G62" s="137"/>
      <c r="H62" s="137"/>
      <c r="I62" s="236">
        <f>SUM('Rozpočet Pol'!G126)</f>
        <v>0</v>
      </c>
      <c r="J62" s="236"/>
    </row>
    <row r="63" spans="1:52" ht="25.5" customHeight="1" x14ac:dyDescent="0.2">
      <c r="A63" s="123"/>
      <c r="B63" s="127" t="s">
        <v>1</v>
      </c>
      <c r="C63" s="127"/>
      <c r="D63" s="128"/>
      <c r="E63" s="128"/>
      <c r="F63" s="138"/>
      <c r="G63" s="139"/>
      <c r="H63" s="139"/>
      <c r="I63" s="239">
        <f>SUM(I57:I62)</f>
        <v>0</v>
      </c>
      <c r="J63" s="239"/>
    </row>
    <row r="64" spans="1:52" x14ac:dyDescent="0.2">
      <c r="F64" s="94"/>
      <c r="G64" s="95"/>
      <c r="H64" s="94"/>
      <c r="I64" s="95"/>
      <c r="J64" s="95"/>
    </row>
    <row r="65" spans="6:10" x14ac:dyDescent="0.2">
      <c r="F65" s="94"/>
      <c r="G65" s="95"/>
      <c r="H65" s="94"/>
      <c r="I65" s="95"/>
      <c r="J65" s="95"/>
    </row>
    <row r="66" spans="6:10" x14ac:dyDescent="0.2">
      <c r="F66" s="94"/>
      <c r="G66" s="95"/>
      <c r="H66" s="94"/>
      <c r="I66" s="95"/>
      <c r="J66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I62:J62"/>
    <mergeCell ref="C62:E62"/>
    <mergeCell ref="I63:J63"/>
    <mergeCell ref="I59:J59"/>
    <mergeCell ref="C59:E59"/>
    <mergeCell ref="I60:J60"/>
    <mergeCell ref="C60:E60"/>
    <mergeCell ref="I61:J61"/>
    <mergeCell ref="C61:E61"/>
    <mergeCell ref="B51:J51"/>
    <mergeCell ref="I56:J56"/>
    <mergeCell ref="I57:J57"/>
    <mergeCell ref="C57:E57"/>
    <mergeCell ref="I58:J58"/>
    <mergeCell ref="C58:E58"/>
    <mergeCell ref="C39:E39"/>
    <mergeCell ref="B40:E40"/>
    <mergeCell ref="B43:J43"/>
    <mergeCell ref="B45:J45"/>
    <mergeCell ref="B47:J47"/>
    <mergeCell ref="B49:J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B1:J1"/>
    <mergeCell ref="E21:F21"/>
    <mergeCell ref="G15:H15"/>
    <mergeCell ref="I15:J15"/>
    <mergeCell ref="E16:F16"/>
    <mergeCell ref="D12:G12"/>
    <mergeCell ref="D13:G13"/>
    <mergeCell ref="D3:J3"/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9" t="s">
        <v>41</v>
      </c>
      <c r="B2" s="78"/>
      <c r="C2" s="242"/>
      <c r="D2" s="242"/>
      <c r="E2" s="242"/>
      <c r="F2" s="242"/>
      <c r="G2" s="243"/>
    </row>
    <row r="3" spans="1:7" ht="24.95" hidden="1" customHeight="1" x14ac:dyDescent="0.2">
      <c r="A3" s="79" t="s">
        <v>7</v>
      </c>
      <c r="B3" s="78"/>
      <c r="C3" s="242"/>
      <c r="D3" s="242"/>
      <c r="E3" s="242"/>
      <c r="F3" s="242"/>
      <c r="G3" s="243"/>
    </row>
    <row r="4" spans="1:7" ht="24.95" hidden="1" customHeight="1" x14ac:dyDescent="0.2">
      <c r="A4" s="79" t="s">
        <v>8</v>
      </c>
      <c r="B4" s="78"/>
      <c r="C4" s="242"/>
      <c r="D4" s="242"/>
      <c r="E4" s="242"/>
      <c r="F4" s="242"/>
      <c r="G4" s="24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1"/>
  <sheetViews>
    <sheetView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73</v>
      </c>
    </row>
    <row r="2" spans="1:60" ht="24.95" customHeight="1" x14ac:dyDescent="0.2">
      <c r="A2" s="144" t="s">
        <v>72</v>
      </c>
      <c r="B2" s="142"/>
      <c r="C2" s="250" t="s">
        <v>46</v>
      </c>
      <c r="D2" s="251"/>
      <c r="E2" s="251"/>
      <c r="F2" s="251"/>
      <c r="G2" s="252"/>
      <c r="AE2" t="s">
        <v>74</v>
      </c>
    </row>
    <row r="3" spans="1:60" ht="24.95" customHeight="1" x14ac:dyDescent="0.2">
      <c r="A3" s="145" t="s">
        <v>7</v>
      </c>
      <c r="B3" s="143"/>
      <c r="C3" s="253" t="s">
        <v>43</v>
      </c>
      <c r="D3" s="254"/>
      <c r="E3" s="254"/>
      <c r="F3" s="254"/>
      <c r="G3" s="255"/>
      <c r="AE3" t="s">
        <v>75</v>
      </c>
    </row>
    <row r="4" spans="1:60" ht="24.95" hidden="1" customHeight="1" x14ac:dyDescent="0.2">
      <c r="A4" s="145" t="s">
        <v>8</v>
      </c>
      <c r="B4" s="143"/>
      <c r="C4" s="253"/>
      <c r="D4" s="254"/>
      <c r="E4" s="254"/>
      <c r="F4" s="254"/>
      <c r="G4" s="255"/>
      <c r="AE4" t="s">
        <v>76</v>
      </c>
    </row>
    <row r="5" spans="1:60" hidden="1" x14ac:dyDescent="0.2">
      <c r="A5" s="146" t="s">
        <v>77</v>
      </c>
      <c r="B5" s="147"/>
      <c r="C5" s="148"/>
      <c r="D5" s="149"/>
      <c r="E5" s="149"/>
      <c r="F5" s="149"/>
      <c r="G5" s="150"/>
      <c r="AE5" t="s">
        <v>78</v>
      </c>
    </row>
    <row r="7" spans="1:60" ht="38.25" x14ac:dyDescent="0.2">
      <c r="A7" s="156" t="s">
        <v>79</v>
      </c>
      <c r="B7" s="157" t="s">
        <v>80</v>
      </c>
      <c r="C7" s="157" t="s">
        <v>81</v>
      </c>
      <c r="D7" s="156" t="s">
        <v>82</v>
      </c>
      <c r="E7" s="156" t="s">
        <v>83</v>
      </c>
      <c r="F7" s="151" t="s">
        <v>84</v>
      </c>
      <c r="G7" s="172" t="s">
        <v>28</v>
      </c>
      <c r="H7" s="173" t="s">
        <v>29</v>
      </c>
      <c r="I7" s="173" t="s">
        <v>85</v>
      </c>
      <c r="J7" s="173" t="s">
        <v>30</v>
      </c>
      <c r="K7" s="173" t="s">
        <v>86</v>
      </c>
      <c r="L7" s="173" t="s">
        <v>87</v>
      </c>
      <c r="M7" s="173" t="s">
        <v>88</v>
      </c>
      <c r="N7" s="173" t="s">
        <v>89</v>
      </c>
      <c r="O7" s="173" t="s">
        <v>90</v>
      </c>
      <c r="P7" s="173" t="s">
        <v>91</v>
      </c>
      <c r="Q7" s="173" t="s">
        <v>92</v>
      </c>
      <c r="R7" s="173" t="s">
        <v>93</v>
      </c>
      <c r="S7" s="173" t="s">
        <v>94</v>
      </c>
      <c r="T7" s="173" t="s">
        <v>95</v>
      </c>
      <c r="U7" s="159" t="s">
        <v>96</v>
      </c>
    </row>
    <row r="8" spans="1:60" x14ac:dyDescent="0.2">
      <c r="A8" s="174" t="s">
        <v>97</v>
      </c>
      <c r="B8" s="175" t="s">
        <v>58</v>
      </c>
      <c r="C8" s="176" t="s">
        <v>59</v>
      </c>
      <c r="D8" s="158"/>
      <c r="E8" s="177"/>
      <c r="F8" s="178"/>
      <c r="G8" s="178">
        <f>SUM(G9:G14)</f>
        <v>0</v>
      </c>
      <c r="H8" s="178"/>
      <c r="I8" s="178">
        <f>SUM(I9:I14)</f>
        <v>10581.41</v>
      </c>
      <c r="J8" s="178"/>
      <c r="K8" s="178">
        <f>SUM(K9:K14)</f>
        <v>16748.599999999999</v>
      </c>
      <c r="L8" s="178"/>
      <c r="M8" s="178">
        <f>SUM(M9:M14)</f>
        <v>0</v>
      </c>
      <c r="N8" s="158"/>
      <c r="O8" s="158">
        <f>SUM(O9:O14)</f>
        <v>0</v>
      </c>
      <c r="P8" s="158"/>
      <c r="Q8" s="158">
        <f>SUM(Q9:Q14)</f>
        <v>0.11678000000000001</v>
      </c>
      <c r="R8" s="158"/>
      <c r="S8" s="158"/>
      <c r="T8" s="174"/>
      <c r="U8" s="158">
        <f>SUM(U9:U14)</f>
        <v>33.700000000000003</v>
      </c>
      <c r="AE8" t="s">
        <v>98</v>
      </c>
    </row>
    <row r="9" spans="1:60" outlineLevel="1" x14ac:dyDescent="0.2">
      <c r="A9" s="153">
        <v>1</v>
      </c>
      <c r="B9" s="160" t="s">
        <v>99</v>
      </c>
      <c r="C9" s="185" t="s">
        <v>100</v>
      </c>
      <c r="D9" s="162" t="s">
        <v>101</v>
      </c>
      <c r="E9" s="167">
        <v>5.0999999999999996</v>
      </c>
      <c r="F9" s="170"/>
      <c r="G9" s="170">
        <f>F9*E9</f>
        <v>0</v>
      </c>
      <c r="H9" s="170">
        <v>785.95</v>
      </c>
      <c r="I9" s="170">
        <f>ROUND(E9*H9,2)</f>
        <v>4008.35</v>
      </c>
      <c r="J9" s="170">
        <v>1214.05</v>
      </c>
      <c r="K9" s="170">
        <f>ROUND(E9*J9,2)</f>
        <v>6191.66</v>
      </c>
      <c r="L9" s="170">
        <v>21</v>
      </c>
      <c r="M9" s="170">
        <f>G9*(1+L9/100)</f>
        <v>0</v>
      </c>
      <c r="N9" s="162">
        <v>0</v>
      </c>
      <c r="O9" s="162">
        <f>ROUND(E9*N9,5)</f>
        <v>0</v>
      </c>
      <c r="P9" s="162">
        <v>9.0399999999999994E-3</v>
      </c>
      <c r="Q9" s="162">
        <f>ROUND(E9*P9,5)</f>
        <v>4.6100000000000002E-2</v>
      </c>
      <c r="R9" s="162"/>
      <c r="S9" s="162"/>
      <c r="T9" s="163">
        <v>2.4500000000000002</v>
      </c>
      <c r="U9" s="162">
        <f>ROUND(E9*T9,2)</f>
        <v>12.5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102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/>
      <c r="B10" s="160"/>
      <c r="C10" s="186" t="s">
        <v>103</v>
      </c>
      <c r="D10" s="164"/>
      <c r="E10" s="168">
        <v>5.0999999999999996</v>
      </c>
      <c r="F10" s="170"/>
      <c r="G10" s="170"/>
      <c r="H10" s="170"/>
      <c r="I10" s="170"/>
      <c r="J10" s="170"/>
      <c r="K10" s="170"/>
      <c r="L10" s="170"/>
      <c r="M10" s="170"/>
      <c r="N10" s="162"/>
      <c r="O10" s="162"/>
      <c r="P10" s="162"/>
      <c r="Q10" s="162"/>
      <c r="R10" s="162"/>
      <c r="S10" s="162"/>
      <c r="T10" s="163"/>
      <c r="U10" s="162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104</v>
      </c>
      <c r="AF10" s="152">
        <v>0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3">
        <v>2</v>
      </c>
      <c r="B11" s="160" t="s">
        <v>105</v>
      </c>
      <c r="C11" s="185" t="s">
        <v>106</v>
      </c>
      <c r="D11" s="162" t="s">
        <v>101</v>
      </c>
      <c r="E11" s="167">
        <v>2</v>
      </c>
      <c r="F11" s="170"/>
      <c r="G11" s="170">
        <f t="shared" ref="G10:G14" si="0">F11*E11</f>
        <v>0</v>
      </c>
      <c r="H11" s="170">
        <v>826.65</v>
      </c>
      <c r="I11" s="170">
        <f>ROUND(E11*H11,2)</f>
        <v>1653.3</v>
      </c>
      <c r="J11" s="170">
        <v>1468.35</v>
      </c>
      <c r="K11" s="170">
        <f>ROUND(E11*J11,2)</f>
        <v>2936.7</v>
      </c>
      <c r="L11" s="170">
        <v>21</v>
      </c>
      <c r="M11" s="170">
        <f>G11*(1+L11/100)</f>
        <v>0</v>
      </c>
      <c r="N11" s="162">
        <v>0</v>
      </c>
      <c r="O11" s="162">
        <f>ROUND(E11*N11,5)</f>
        <v>0</v>
      </c>
      <c r="P11" s="162">
        <v>1.413E-2</v>
      </c>
      <c r="Q11" s="162">
        <f>ROUND(E11*P11,5)</f>
        <v>2.826E-2</v>
      </c>
      <c r="R11" s="162"/>
      <c r="S11" s="162"/>
      <c r="T11" s="163">
        <v>2.95</v>
      </c>
      <c r="U11" s="162">
        <f>ROUND(E11*T11,2)</f>
        <v>5.9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102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/>
      <c r="B12" s="160"/>
      <c r="C12" s="186" t="s">
        <v>107</v>
      </c>
      <c r="D12" s="164"/>
      <c r="E12" s="168">
        <v>2</v>
      </c>
      <c r="F12" s="170"/>
      <c r="G12" s="170"/>
      <c r="H12" s="170"/>
      <c r="I12" s="170"/>
      <c r="J12" s="170"/>
      <c r="K12" s="170"/>
      <c r="L12" s="170"/>
      <c r="M12" s="170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104</v>
      </c>
      <c r="AF12" s="152">
        <v>0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3">
        <v>3</v>
      </c>
      <c r="B13" s="160" t="s">
        <v>108</v>
      </c>
      <c r="C13" s="185" t="s">
        <v>109</v>
      </c>
      <c r="D13" s="162" t="s">
        <v>101</v>
      </c>
      <c r="E13" s="167">
        <v>6</v>
      </c>
      <c r="F13" s="170"/>
      <c r="G13" s="170">
        <f t="shared" si="0"/>
        <v>0</v>
      </c>
      <c r="H13" s="170">
        <v>819.96</v>
      </c>
      <c r="I13" s="170">
        <f>ROUND(E13*H13,2)</f>
        <v>4919.76</v>
      </c>
      <c r="J13" s="170">
        <v>1270.04</v>
      </c>
      <c r="K13" s="170">
        <f>ROUND(E13*J13,2)</f>
        <v>7620.24</v>
      </c>
      <c r="L13" s="170">
        <v>21</v>
      </c>
      <c r="M13" s="170">
        <f>G13*(1+L13/100)</f>
        <v>0</v>
      </c>
      <c r="N13" s="162">
        <v>0</v>
      </c>
      <c r="O13" s="162">
        <f>ROUND(E13*N13,5)</f>
        <v>0</v>
      </c>
      <c r="P13" s="162">
        <v>7.0699999999999999E-3</v>
      </c>
      <c r="Q13" s="162">
        <f>ROUND(E13*P13,5)</f>
        <v>4.2419999999999999E-2</v>
      </c>
      <c r="R13" s="162"/>
      <c r="S13" s="162"/>
      <c r="T13" s="163">
        <v>2.5499999999999998</v>
      </c>
      <c r="U13" s="162">
        <f>ROUND(E13*T13,2)</f>
        <v>15.3</v>
      </c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102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3"/>
      <c r="B14" s="160"/>
      <c r="C14" s="186" t="s">
        <v>110</v>
      </c>
      <c r="D14" s="164"/>
      <c r="E14" s="168">
        <v>6</v>
      </c>
      <c r="F14" s="170"/>
      <c r="G14" s="170"/>
      <c r="H14" s="170"/>
      <c r="I14" s="170"/>
      <c r="J14" s="170"/>
      <c r="K14" s="170"/>
      <c r="L14" s="170"/>
      <c r="M14" s="170"/>
      <c r="N14" s="162"/>
      <c r="O14" s="162"/>
      <c r="P14" s="162"/>
      <c r="Q14" s="162"/>
      <c r="R14" s="162"/>
      <c r="S14" s="162"/>
      <c r="T14" s="163"/>
      <c r="U14" s="162"/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104</v>
      </c>
      <c r="AF14" s="152">
        <v>0</v>
      </c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x14ac:dyDescent="0.2">
      <c r="A15" s="154" t="s">
        <v>97</v>
      </c>
      <c r="B15" s="161" t="s">
        <v>60</v>
      </c>
      <c r="C15" s="187" t="s">
        <v>61</v>
      </c>
      <c r="D15" s="165"/>
      <c r="E15" s="169"/>
      <c r="F15" s="171"/>
      <c r="G15" s="171">
        <f>SUM(G16:G29)</f>
        <v>0</v>
      </c>
      <c r="H15" s="171"/>
      <c r="I15" s="171">
        <f>SUM(I16:I29)</f>
        <v>69816.05</v>
      </c>
      <c r="J15" s="171"/>
      <c r="K15" s="171">
        <f>SUM(K16:K29)</f>
        <v>53116.87</v>
      </c>
      <c r="L15" s="171"/>
      <c r="M15" s="171">
        <f>SUM(M16:M29)</f>
        <v>0</v>
      </c>
      <c r="N15" s="165"/>
      <c r="O15" s="165">
        <f>SUM(O16:O29)</f>
        <v>2.4049999999999998E-2</v>
      </c>
      <c r="P15" s="165"/>
      <c r="Q15" s="165">
        <f>SUM(Q16:Q29)</f>
        <v>0</v>
      </c>
      <c r="R15" s="165"/>
      <c r="S15" s="165"/>
      <c r="T15" s="166"/>
      <c r="U15" s="165">
        <f>SUM(U16:U29)</f>
        <v>127.88000000000001</v>
      </c>
      <c r="AE15" t="s">
        <v>98</v>
      </c>
    </row>
    <row r="16" spans="1:60" ht="22.5" outlineLevel="1" x14ac:dyDescent="0.2">
      <c r="A16" s="153">
        <v>4</v>
      </c>
      <c r="B16" s="160" t="s">
        <v>111</v>
      </c>
      <c r="C16" s="185" t="s">
        <v>112</v>
      </c>
      <c r="D16" s="162" t="s">
        <v>101</v>
      </c>
      <c r="E16" s="167">
        <v>196.79999999999998</v>
      </c>
      <c r="F16" s="170"/>
      <c r="G16" s="170">
        <f>E16*F16</f>
        <v>0</v>
      </c>
      <c r="H16" s="170">
        <v>85.26</v>
      </c>
      <c r="I16" s="170">
        <f>ROUND(E16*H16,2)</f>
        <v>16779.169999999998</v>
      </c>
      <c r="J16" s="170">
        <v>58.739999999999995</v>
      </c>
      <c r="K16" s="170">
        <f>ROUND(E16*J16,2)</f>
        <v>11560.03</v>
      </c>
      <c r="L16" s="170">
        <v>21</v>
      </c>
      <c r="M16" s="170">
        <f>G16*(1+L16/100)</f>
        <v>0</v>
      </c>
      <c r="N16" s="162">
        <v>2.0000000000000002E-5</v>
      </c>
      <c r="O16" s="162">
        <f>ROUND(E16*N16,5)</f>
        <v>3.9399999999999999E-3</v>
      </c>
      <c r="P16" s="162">
        <v>0</v>
      </c>
      <c r="Q16" s="162">
        <f>ROUND(E16*P16,5)</f>
        <v>0</v>
      </c>
      <c r="R16" s="162"/>
      <c r="S16" s="162"/>
      <c r="T16" s="163">
        <v>0.13500000000000001</v>
      </c>
      <c r="U16" s="162">
        <f>ROUND(E16*T16,2)</f>
        <v>26.57</v>
      </c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102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3"/>
      <c r="B17" s="160"/>
      <c r="C17" s="186" t="s">
        <v>113</v>
      </c>
      <c r="D17" s="164"/>
      <c r="E17" s="168">
        <v>196.8</v>
      </c>
      <c r="F17" s="170"/>
      <c r="G17" s="170"/>
      <c r="H17" s="170"/>
      <c r="I17" s="170"/>
      <c r="J17" s="170"/>
      <c r="K17" s="170"/>
      <c r="L17" s="170"/>
      <c r="M17" s="170"/>
      <c r="N17" s="162"/>
      <c r="O17" s="162"/>
      <c r="P17" s="162"/>
      <c r="Q17" s="162"/>
      <c r="R17" s="162"/>
      <c r="S17" s="162"/>
      <c r="T17" s="163"/>
      <c r="U17" s="162"/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104</v>
      </c>
      <c r="AF17" s="152">
        <v>0</v>
      </c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53">
        <v>5</v>
      </c>
      <c r="B18" s="160" t="s">
        <v>114</v>
      </c>
      <c r="C18" s="185" t="s">
        <v>115</v>
      </c>
      <c r="D18" s="162" t="s">
        <v>101</v>
      </c>
      <c r="E18" s="167">
        <v>74.400000000000006</v>
      </c>
      <c r="F18" s="170"/>
      <c r="G18" s="170">
        <f t="shared" ref="G17:G29" si="1">E18*F18</f>
        <v>0</v>
      </c>
      <c r="H18" s="170">
        <v>93.26</v>
      </c>
      <c r="I18" s="170">
        <f t="shared" ref="I18:I24" si="2">ROUND(E18*H18,2)</f>
        <v>6938.54</v>
      </c>
      <c r="J18" s="170">
        <v>58.739999999999995</v>
      </c>
      <c r="K18" s="170">
        <f t="shared" ref="K18:K24" si="3">ROUND(E18*J18,2)</f>
        <v>4370.26</v>
      </c>
      <c r="L18" s="170">
        <v>21</v>
      </c>
      <c r="M18" s="170">
        <f t="shared" ref="M18:M24" si="4">G18*(1+L18/100)</f>
        <v>0</v>
      </c>
      <c r="N18" s="162">
        <v>2.0000000000000002E-5</v>
      </c>
      <c r="O18" s="162">
        <f t="shared" ref="O18:O24" si="5">ROUND(E18*N18,5)</f>
        <v>1.49E-3</v>
      </c>
      <c r="P18" s="162">
        <v>0</v>
      </c>
      <c r="Q18" s="162">
        <f t="shared" ref="Q18:Q24" si="6">ROUND(E18*P18,5)</f>
        <v>0</v>
      </c>
      <c r="R18" s="162"/>
      <c r="S18" s="162"/>
      <c r="T18" s="163">
        <v>0.13500000000000001</v>
      </c>
      <c r="U18" s="162">
        <f t="shared" ref="U18:U24" si="7">ROUND(E18*T18,2)</f>
        <v>10.039999999999999</v>
      </c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102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53">
        <v>6</v>
      </c>
      <c r="B19" s="160" t="s">
        <v>116</v>
      </c>
      <c r="C19" s="185" t="s">
        <v>117</v>
      </c>
      <c r="D19" s="162" t="s">
        <v>101</v>
      </c>
      <c r="E19" s="167">
        <v>95.04</v>
      </c>
      <c r="F19" s="170"/>
      <c r="G19" s="170">
        <f t="shared" si="1"/>
        <v>0</v>
      </c>
      <c r="H19" s="170">
        <v>102.87</v>
      </c>
      <c r="I19" s="170">
        <f t="shared" si="2"/>
        <v>9776.76</v>
      </c>
      <c r="J19" s="170">
        <v>56.129999999999995</v>
      </c>
      <c r="K19" s="170">
        <f t="shared" si="3"/>
        <v>5334.6</v>
      </c>
      <c r="L19" s="170">
        <v>21</v>
      </c>
      <c r="M19" s="170">
        <f t="shared" si="4"/>
        <v>0</v>
      </c>
      <c r="N19" s="162">
        <v>3.0000000000000001E-5</v>
      </c>
      <c r="O19" s="162">
        <f t="shared" si="5"/>
        <v>2.8500000000000001E-3</v>
      </c>
      <c r="P19" s="162">
        <v>0</v>
      </c>
      <c r="Q19" s="162">
        <f t="shared" si="6"/>
        <v>0</v>
      </c>
      <c r="R19" s="162"/>
      <c r="S19" s="162"/>
      <c r="T19" s="163">
        <v>0.129</v>
      </c>
      <c r="U19" s="162">
        <f t="shared" si="7"/>
        <v>12.26</v>
      </c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102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22.5" outlineLevel="1" x14ac:dyDescent="0.2">
      <c r="A20" s="153">
        <v>7</v>
      </c>
      <c r="B20" s="160" t="s">
        <v>118</v>
      </c>
      <c r="C20" s="185" t="s">
        <v>119</v>
      </c>
      <c r="D20" s="162" t="s">
        <v>101</v>
      </c>
      <c r="E20" s="167">
        <v>114</v>
      </c>
      <c r="F20" s="170"/>
      <c r="G20" s="170">
        <f t="shared" si="1"/>
        <v>0</v>
      </c>
      <c r="H20" s="170">
        <v>122.87</v>
      </c>
      <c r="I20" s="170">
        <f t="shared" si="2"/>
        <v>14007.18</v>
      </c>
      <c r="J20" s="170">
        <v>56.129999999999995</v>
      </c>
      <c r="K20" s="170">
        <f t="shared" si="3"/>
        <v>6398.82</v>
      </c>
      <c r="L20" s="170">
        <v>21</v>
      </c>
      <c r="M20" s="170">
        <f t="shared" si="4"/>
        <v>0</v>
      </c>
      <c r="N20" s="162">
        <v>4.0000000000000003E-5</v>
      </c>
      <c r="O20" s="162">
        <f t="shared" si="5"/>
        <v>4.5599999999999998E-3</v>
      </c>
      <c r="P20" s="162">
        <v>0</v>
      </c>
      <c r="Q20" s="162">
        <f t="shared" si="6"/>
        <v>0</v>
      </c>
      <c r="R20" s="162"/>
      <c r="S20" s="162"/>
      <c r="T20" s="163">
        <v>0.129</v>
      </c>
      <c r="U20" s="162">
        <f t="shared" si="7"/>
        <v>14.71</v>
      </c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102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53">
        <v>8</v>
      </c>
      <c r="B21" s="160" t="s">
        <v>120</v>
      </c>
      <c r="C21" s="185" t="s">
        <v>121</v>
      </c>
      <c r="D21" s="162" t="s">
        <v>101</v>
      </c>
      <c r="E21" s="167">
        <v>45.6</v>
      </c>
      <c r="F21" s="170"/>
      <c r="G21" s="170">
        <f t="shared" si="1"/>
        <v>0</v>
      </c>
      <c r="H21" s="170">
        <v>161.71</v>
      </c>
      <c r="I21" s="170">
        <f t="shared" si="2"/>
        <v>7373.98</v>
      </c>
      <c r="J21" s="170">
        <v>61.789999999999992</v>
      </c>
      <c r="K21" s="170">
        <f t="shared" si="3"/>
        <v>2817.62</v>
      </c>
      <c r="L21" s="170">
        <v>21</v>
      </c>
      <c r="M21" s="170">
        <f t="shared" si="4"/>
        <v>0</v>
      </c>
      <c r="N21" s="162">
        <v>5.0000000000000002E-5</v>
      </c>
      <c r="O21" s="162">
        <f t="shared" si="5"/>
        <v>2.2799999999999999E-3</v>
      </c>
      <c r="P21" s="162">
        <v>0</v>
      </c>
      <c r="Q21" s="162">
        <f t="shared" si="6"/>
        <v>0</v>
      </c>
      <c r="R21" s="162"/>
      <c r="S21" s="162"/>
      <c r="T21" s="163">
        <v>0.14199999999999999</v>
      </c>
      <c r="U21" s="162">
        <f t="shared" si="7"/>
        <v>6.48</v>
      </c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102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22.5" outlineLevel="1" x14ac:dyDescent="0.2">
      <c r="A22" s="153">
        <v>9</v>
      </c>
      <c r="B22" s="160" t="s">
        <v>122</v>
      </c>
      <c r="C22" s="185" t="s">
        <v>123</v>
      </c>
      <c r="D22" s="162" t="s">
        <v>101</v>
      </c>
      <c r="E22" s="167">
        <v>20.16</v>
      </c>
      <c r="F22" s="170"/>
      <c r="G22" s="170">
        <f t="shared" si="1"/>
        <v>0</v>
      </c>
      <c r="H22" s="170">
        <v>195.53</v>
      </c>
      <c r="I22" s="170">
        <f t="shared" si="2"/>
        <v>3941.88</v>
      </c>
      <c r="J22" s="170">
        <v>73.97</v>
      </c>
      <c r="K22" s="170">
        <f t="shared" si="3"/>
        <v>1491.24</v>
      </c>
      <c r="L22" s="170">
        <v>21</v>
      </c>
      <c r="M22" s="170">
        <f t="shared" si="4"/>
        <v>0</v>
      </c>
      <c r="N22" s="162">
        <v>1.2999999999999999E-4</v>
      </c>
      <c r="O22" s="162">
        <f t="shared" si="5"/>
        <v>2.6199999999999999E-3</v>
      </c>
      <c r="P22" s="162">
        <v>0</v>
      </c>
      <c r="Q22" s="162">
        <f t="shared" si="6"/>
        <v>0</v>
      </c>
      <c r="R22" s="162"/>
      <c r="S22" s="162"/>
      <c r="T22" s="163">
        <v>0.17</v>
      </c>
      <c r="U22" s="162">
        <f t="shared" si="7"/>
        <v>3.43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102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53">
        <v>10</v>
      </c>
      <c r="B23" s="160" t="s">
        <v>124</v>
      </c>
      <c r="C23" s="185" t="s">
        <v>125</v>
      </c>
      <c r="D23" s="162" t="s">
        <v>101</v>
      </c>
      <c r="E23" s="167">
        <v>36</v>
      </c>
      <c r="F23" s="170"/>
      <c r="G23" s="170">
        <f t="shared" si="1"/>
        <v>0</v>
      </c>
      <c r="H23" s="170">
        <v>265.5</v>
      </c>
      <c r="I23" s="170">
        <f t="shared" si="2"/>
        <v>9558</v>
      </c>
      <c r="J23" s="170">
        <v>80.5</v>
      </c>
      <c r="K23" s="170">
        <f t="shared" si="3"/>
        <v>2898</v>
      </c>
      <c r="L23" s="170">
        <v>21</v>
      </c>
      <c r="M23" s="170">
        <f t="shared" si="4"/>
        <v>0</v>
      </c>
      <c r="N23" s="162">
        <v>1.3999999999999999E-4</v>
      </c>
      <c r="O23" s="162">
        <f t="shared" si="5"/>
        <v>5.0400000000000002E-3</v>
      </c>
      <c r="P23" s="162">
        <v>0</v>
      </c>
      <c r="Q23" s="162">
        <f t="shared" si="6"/>
        <v>0</v>
      </c>
      <c r="R23" s="162"/>
      <c r="S23" s="162"/>
      <c r="T23" s="163">
        <v>0.185</v>
      </c>
      <c r="U23" s="162">
        <f t="shared" si="7"/>
        <v>6.66</v>
      </c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102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2.5" outlineLevel="1" x14ac:dyDescent="0.2">
      <c r="A24" s="153">
        <v>11</v>
      </c>
      <c r="B24" s="160" t="s">
        <v>126</v>
      </c>
      <c r="C24" s="185" t="s">
        <v>127</v>
      </c>
      <c r="D24" s="162" t="s">
        <v>101</v>
      </c>
      <c r="E24" s="167">
        <v>63.599999999999994</v>
      </c>
      <c r="F24" s="170"/>
      <c r="G24" s="170">
        <f t="shared" si="1"/>
        <v>0</v>
      </c>
      <c r="H24" s="170">
        <v>22.65</v>
      </c>
      <c r="I24" s="170">
        <f t="shared" si="2"/>
        <v>1440.54</v>
      </c>
      <c r="J24" s="170">
        <v>58.750000000000007</v>
      </c>
      <c r="K24" s="170">
        <f t="shared" si="3"/>
        <v>3736.5</v>
      </c>
      <c r="L24" s="170">
        <v>21</v>
      </c>
      <c r="M24" s="170">
        <f t="shared" si="4"/>
        <v>0</v>
      </c>
      <c r="N24" s="162">
        <v>2.0000000000000002E-5</v>
      </c>
      <c r="O24" s="162">
        <f t="shared" si="5"/>
        <v>1.2700000000000001E-3</v>
      </c>
      <c r="P24" s="162">
        <v>0</v>
      </c>
      <c r="Q24" s="162">
        <f t="shared" si="6"/>
        <v>0</v>
      </c>
      <c r="R24" s="162"/>
      <c r="S24" s="162"/>
      <c r="T24" s="163">
        <v>0.13500000000000001</v>
      </c>
      <c r="U24" s="162">
        <f t="shared" si="7"/>
        <v>8.59</v>
      </c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102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3"/>
      <c r="B25" s="160"/>
      <c r="C25" s="186" t="s">
        <v>128</v>
      </c>
      <c r="D25" s="164"/>
      <c r="E25" s="168">
        <v>63.6</v>
      </c>
      <c r="F25" s="170"/>
      <c r="G25" s="170"/>
      <c r="H25" s="170"/>
      <c r="I25" s="170"/>
      <c r="J25" s="170"/>
      <c r="K25" s="170"/>
      <c r="L25" s="170"/>
      <c r="M25" s="170"/>
      <c r="N25" s="162"/>
      <c r="O25" s="162"/>
      <c r="P25" s="162"/>
      <c r="Q25" s="162"/>
      <c r="R25" s="162"/>
      <c r="S25" s="162"/>
      <c r="T25" s="163"/>
      <c r="U25" s="162"/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104</v>
      </c>
      <c r="AF25" s="152">
        <v>0</v>
      </c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3">
        <v>12</v>
      </c>
      <c r="B26" s="160" t="s">
        <v>129</v>
      </c>
      <c r="C26" s="185" t="s">
        <v>130</v>
      </c>
      <c r="D26" s="162" t="s">
        <v>131</v>
      </c>
      <c r="E26" s="167">
        <v>198</v>
      </c>
      <c r="F26" s="170"/>
      <c r="G26" s="170">
        <f t="shared" si="1"/>
        <v>0</v>
      </c>
      <c r="H26" s="170">
        <v>0</v>
      </c>
      <c r="I26" s="170">
        <f>ROUND(E26*H26,2)</f>
        <v>0</v>
      </c>
      <c r="J26" s="170">
        <v>51.9</v>
      </c>
      <c r="K26" s="170">
        <f>ROUND(E26*J26,2)</f>
        <v>10276.200000000001</v>
      </c>
      <c r="L26" s="170">
        <v>21</v>
      </c>
      <c r="M26" s="170">
        <f>G26*(1+L26/100)</f>
        <v>0</v>
      </c>
      <c r="N26" s="162">
        <v>0</v>
      </c>
      <c r="O26" s="162">
        <f>ROUND(E26*N26,5)</f>
        <v>0</v>
      </c>
      <c r="P26" s="162">
        <v>0</v>
      </c>
      <c r="Q26" s="162">
        <f>ROUND(E26*P26,5)</f>
        <v>0</v>
      </c>
      <c r="R26" s="162"/>
      <c r="S26" s="162"/>
      <c r="T26" s="163">
        <v>0.14000000000000001</v>
      </c>
      <c r="U26" s="162">
        <f>ROUND(E26*T26,2)</f>
        <v>27.72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102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3"/>
      <c r="B27" s="160"/>
      <c r="C27" s="186" t="s">
        <v>132</v>
      </c>
      <c r="D27" s="164"/>
      <c r="E27" s="168">
        <v>198</v>
      </c>
      <c r="F27" s="170"/>
      <c r="G27" s="170"/>
      <c r="H27" s="170"/>
      <c r="I27" s="170"/>
      <c r="J27" s="170"/>
      <c r="K27" s="170"/>
      <c r="L27" s="170"/>
      <c r="M27" s="170"/>
      <c r="N27" s="162"/>
      <c r="O27" s="162"/>
      <c r="P27" s="162"/>
      <c r="Q27" s="162"/>
      <c r="R27" s="162"/>
      <c r="S27" s="162"/>
      <c r="T27" s="163"/>
      <c r="U27" s="162"/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104</v>
      </c>
      <c r="AF27" s="152">
        <v>0</v>
      </c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3">
        <v>13</v>
      </c>
      <c r="B28" s="160" t="s">
        <v>133</v>
      </c>
      <c r="C28" s="185" t="s">
        <v>134</v>
      </c>
      <c r="D28" s="162" t="s">
        <v>131</v>
      </c>
      <c r="E28" s="167">
        <v>56</v>
      </c>
      <c r="F28" s="170"/>
      <c r="G28" s="170">
        <f t="shared" si="1"/>
        <v>0</v>
      </c>
      <c r="H28" s="170">
        <v>0</v>
      </c>
      <c r="I28" s="170">
        <f>ROUND(E28*H28,2)</f>
        <v>0</v>
      </c>
      <c r="J28" s="170">
        <v>75.599999999999994</v>
      </c>
      <c r="K28" s="170">
        <f>ROUND(E28*J28,2)</f>
        <v>4233.6000000000004</v>
      </c>
      <c r="L28" s="170">
        <v>21</v>
      </c>
      <c r="M28" s="170">
        <f>G28*(1+L28/100)</f>
        <v>0</v>
      </c>
      <c r="N28" s="162">
        <v>0</v>
      </c>
      <c r="O28" s="162">
        <f>ROUND(E28*N28,5)</f>
        <v>0</v>
      </c>
      <c r="P28" s="162">
        <v>0</v>
      </c>
      <c r="Q28" s="162">
        <f>ROUND(E28*P28,5)</f>
        <v>0</v>
      </c>
      <c r="R28" s="162"/>
      <c r="S28" s="162"/>
      <c r="T28" s="163">
        <v>0.20399999999999999</v>
      </c>
      <c r="U28" s="162">
        <f>ROUND(E28*T28,2)</f>
        <v>11.42</v>
      </c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102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3"/>
      <c r="B29" s="160"/>
      <c r="C29" s="186" t="s">
        <v>135</v>
      </c>
      <c r="D29" s="164"/>
      <c r="E29" s="168">
        <v>56</v>
      </c>
      <c r="F29" s="170"/>
      <c r="G29" s="170"/>
      <c r="H29" s="170"/>
      <c r="I29" s="170"/>
      <c r="J29" s="170"/>
      <c r="K29" s="170"/>
      <c r="L29" s="170"/>
      <c r="M29" s="170"/>
      <c r="N29" s="162"/>
      <c r="O29" s="162"/>
      <c r="P29" s="162"/>
      <c r="Q29" s="162"/>
      <c r="R29" s="162"/>
      <c r="S29" s="162"/>
      <c r="T29" s="163"/>
      <c r="U29" s="162"/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104</v>
      </c>
      <c r="AF29" s="152">
        <v>0</v>
      </c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x14ac:dyDescent="0.2">
      <c r="A30" s="154" t="s">
        <v>97</v>
      </c>
      <c r="B30" s="161" t="s">
        <v>62</v>
      </c>
      <c r="C30" s="187" t="s">
        <v>63</v>
      </c>
      <c r="D30" s="165"/>
      <c r="E30" s="169"/>
      <c r="F30" s="171"/>
      <c r="G30" s="171">
        <f>G31+G33+G35+G37+G39+G41+G43+G45+G47+G49+G51+G53+G54+G55+G57+G58</f>
        <v>0</v>
      </c>
      <c r="H30" s="171"/>
      <c r="I30" s="171">
        <f>SUM(I31:I58)</f>
        <v>30115</v>
      </c>
      <c r="J30" s="171"/>
      <c r="K30" s="171">
        <f>SUM(K31:K58)</f>
        <v>197984.90000000002</v>
      </c>
      <c r="L30" s="171"/>
      <c r="M30" s="171">
        <f>SUM(M31:M58)</f>
        <v>0</v>
      </c>
      <c r="N30" s="165"/>
      <c r="O30" s="165">
        <f>SUM(O31:O58)</f>
        <v>6.1332000000000004</v>
      </c>
      <c r="P30" s="165"/>
      <c r="Q30" s="165">
        <f>SUM(Q31:Q58)</f>
        <v>0</v>
      </c>
      <c r="R30" s="165"/>
      <c r="S30" s="165"/>
      <c r="T30" s="166"/>
      <c r="U30" s="165">
        <f>SUM(U31:U58)</f>
        <v>15.87</v>
      </c>
      <c r="AE30" t="s">
        <v>98</v>
      </c>
    </row>
    <row r="31" spans="1:60" ht="22.5" outlineLevel="1" x14ac:dyDescent="0.2">
      <c r="A31" s="153">
        <v>14</v>
      </c>
      <c r="B31" s="160" t="s">
        <v>136</v>
      </c>
      <c r="C31" s="185" t="s">
        <v>137</v>
      </c>
      <c r="D31" s="162" t="s">
        <v>131</v>
      </c>
      <c r="E31" s="167">
        <v>1</v>
      </c>
      <c r="F31" s="170"/>
      <c r="G31" s="170">
        <f>E31*F31</f>
        <v>0</v>
      </c>
      <c r="H31" s="170">
        <v>0</v>
      </c>
      <c r="I31" s="170">
        <f>ROUND(E31*H31,2)</f>
        <v>0</v>
      </c>
      <c r="J31" s="170">
        <v>67686</v>
      </c>
      <c r="K31" s="170">
        <f>ROUND(E31*J31,2)</f>
        <v>67686</v>
      </c>
      <c r="L31" s="170">
        <v>21</v>
      </c>
      <c r="M31" s="170">
        <f>G31*(1+L31/100)</f>
        <v>0</v>
      </c>
      <c r="N31" s="162">
        <v>0.4</v>
      </c>
      <c r="O31" s="162">
        <f>ROUND(E31*N31,5)</f>
        <v>0.4</v>
      </c>
      <c r="P31" s="162">
        <v>0</v>
      </c>
      <c r="Q31" s="162">
        <f>ROUND(E31*P31,5)</f>
        <v>0</v>
      </c>
      <c r="R31" s="162"/>
      <c r="S31" s="162"/>
      <c r="T31" s="163">
        <v>0</v>
      </c>
      <c r="U31" s="162">
        <f>ROUND(E31*T31,2)</f>
        <v>0</v>
      </c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102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ht="12.75" customHeight="1" outlineLevel="1" x14ac:dyDescent="0.2">
      <c r="A32" s="153"/>
      <c r="B32" s="160"/>
      <c r="C32" s="244" t="s">
        <v>138</v>
      </c>
      <c r="D32" s="256"/>
      <c r="E32" s="256"/>
      <c r="F32" s="256"/>
      <c r="G32" s="257"/>
      <c r="H32" s="170"/>
      <c r="I32" s="170"/>
      <c r="J32" s="170"/>
      <c r="K32" s="170"/>
      <c r="L32" s="170"/>
      <c r="M32" s="170"/>
      <c r="N32" s="162"/>
      <c r="O32" s="162"/>
      <c r="P32" s="162"/>
      <c r="Q32" s="162"/>
      <c r="R32" s="162"/>
      <c r="S32" s="162"/>
      <c r="T32" s="163"/>
      <c r="U32" s="162"/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139</v>
      </c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5" t="str">
        <f>C32</f>
        <v>Není obsaženo v databázi RTS, cenová soustava vlastní</v>
      </c>
      <c r="BB32" s="152"/>
      <c r="BC32" s="152"/>
      <c r="BD32" s="152"/>
      <c r="BE32" s="152"/>
      <c r="BF32" s="152"/>
      <c r="BG32" s="152"/>
      <c r="BH32" s="152"/>
    </row>
    <row r="33" spans="1:60" ht="22.5" outlineLevel="1" x14ac:dyDescent="0.2">
      <c r="A33" s="153">
        <v>15</v>
      </c>
      <c r="B33" s="160" t="s">
        <v>140</v>
      </c>
      <c r="C33" s="185" t="s">
        <v>141</v>
      </c>
      <c r="D33" s="162" t="s">
        <v>131</v>
      </c>
      <c r="E33" s="167">
        <v>2</v>
      </c>
      <c r="F33" s="170"/>
      <c r="G33" s="170">
        <f>E33*F33</f>
        <v>0</v>
      </c>
      <c r="H33" s="170">
        <v>0</v>
      </c>
      <c r="I33" s="170">
        <f>ROUND(E33*H33,2)</f>
        <v>0</v>
      </c>
      <c r="J33" s="170">
        <v>17603.3</v>
      </c>
      <c r="K33" s="170">
        <f>ROUND(E33*J33,2)</f>
        <v>35206.6</v>
      </c>
      <c r="L33" s="170">
        <v>21</v>
      </c>
      <c r="M33" s="170">
        <f>G33*(1+L33/100)</f>
        <v>0</v>
      </c>
      <c r="N33" s="162">
        <v>0.4</v>
      </c>
      <c r="O33" s="162">
        <f>ROUND(E33*N33,5)</f>
        <v>0.8</v>
      </c>
      <c r="P33" s="162">
        <v>0</v>
      </c>
      <c r="Q33" s="162">
        <f>ROUND(E33*P33,5)</f>
        <v>0</v>
      </c>
      <c r="R33" s="162"/>
      <c r="S33" s="162"/>
      <c r="T33" s="163">
        <v>0</v>
      </c>
      <c r="U33" s="162">
        <f>ROUND(E33*T33,2)</f>
        <v>0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102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3"/>
      <c r="B34" s="160"/>
      <c r="C34" s="244" t="s">
        <v>138</v>
      </c>
      <c r="D34" s="245"/>
      <c r="E34" s="246"/>
      <c r="F34" s="247"/>
      <c r="G34" s="248"/>
      <c r="H34" s="170"/>
      <c r="I34" s="170"/>
      <c r="J34" s="170"/>
      <c r="K34" s="170"/>
      <c r="L34" s="170"/>
      <c r="M34" s="170"/>
      <c r="N34" s="162"/>
      <c r="O34" s="162"/>
      <c r="P34" s="162"/>
      <c r="Q34" s="162"/>
      <c r="R34" s="162"/>
      <c r="S34" s="162"/>
      <c r="T34" s="163"/>
      <c r="U34" s="162"/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139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5" t="str">
        <f>C34</f>
        <v>Není obsaženo v databázi RTS, cenová soustava vlastní</v>
      </c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53">
        <v>16</v>
      </c>
      <c r="B35" s="160" t="s">
        <v>142</v>
      </c>
      <c r="C35" s="185" t="s">
        <v>143</v>
      </c>
      <c r="D35" s="162" t="s">
        <v>131</v>
      </c>
      <c r="E35" s="167">
        <v>1</v>
      </c>
      <c r="F35" s="170"/>
      <c r="G35" s="170">
        <f>E35*F35</f>
        <v>0</v>
      </c>
      <c r="H35" s="170">
        <v>0</v>
      </c>
      <c r="I35" s="170">
        <f>ROUND(E35*H35,2)</f>
        <v>0</v>
      </c>
      <c r="J35" s="170">
        <v>12380.2</v>
      </c>
      <c r="K35" s="170">
        <f>ROUND(E35*J35,2)</f>
        <v>12380.2</v>
      </c>
      <c r="L35" s="170">
        <v>21</v>
      </c>
      <c r="M35" s="170">
        <f>G35*(1+L35/100)</f>
        <v>0</v>
      </c>
      <c r="N35" s="162">
        <v>0.4</v>
      </c>
      <c r="O35" s="162">
        <f>ROUND(E35*N35,5)</f>
        <v>0.4</v>
      </c>
      <c r="P35" s="162">
        <v>0</v>
      </c>
      <c r="Q35" s="162">
        <f>ROUND(E35*P35,5)</f>
        <v>0</v>
      </c>
      <c r="R35" s="162"/>
      <c r="S35" s="162"/>
      <c r="T35" s="163">
        <v>0</v>
      </c>
      <c r="U35" s="162">
        <f>ROUND(E35*T35,2)</f>
        <v>0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102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3"/>
      <c r="B36" s="160"/>
      <c r="C36" s="244" t="s">
        <v>138</v>
      </c>
      <c r="D36" s="245"/>
      <c r="E36" s="246"/>
      <c r="F36" s="247"/>
      <c r="G36" s="248"/>
      <c r="H36" s="170"/>
      <c r="I36" s="170"/>
      <c r="J36" s="170"/>
      <c r="K36" s="170"/>
      <c r="L36" s="170"/>
      <c r="M36" s="170"/>
      <c r="N36" s="162"/>
      <c r="O36" s="162"/>
      <c r="P36" s="162"/>
      <c r="Q36" s="162"/>
      <c r="R36" s="162"/>
      <c r="S36" s="162"/>
      <c r="T36" s="163"/>
      <c r="U36" s="162"/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139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5" t="str">
        <f>C36</f>
        <v>Není obsaženo v databázi RTS, cenová soustava vlastní</v>
      </c>
      <c r="BB36" s="152"/>
      <c r="BC36" s="152"/>
      <c r="BD36" s="152"/>
      <c r="BE36" s="152"/>
      <c r="BF36" s="152"/>
      <c r="BG36" s="152"/>
      <c r="BH36" s="152"/>
    </row>
    <row r="37" spans="1:60" ht="22.5" outlineLevel="1" x14ac:dyDescent="0.2">
      <c r="A37" s="153">
        <v>17</v>
      </c>
      <c r="B37" s="160" t="s">
        <v>144</v>
      </c>
      <c r="C37" s="185" t="s">
        <v>145</v>
      </c>
      <c r="D37" s="162" t="s">
        <v>131</v>
      </c>
      <c r="E37" s="167">
        <v>2</v>
      </c>
      <c r="F37" s="170"/>
      <c r="G37" s="170">
        <f>E37*F37</f>
        <v>0</v>
      </c>
      <c r="H37" s="170">
        <v>0</v>
      </c>
      <c r="I37" s="170">
        <f>ROUND(E37*H37,2)</f>
        <v>0</v>
      </c>
      <c r="J37" s="170">
        <v>4942.2</v>
      </c>
      <c r="K37" s="170">
        <f>ROUND(E37*J37,2)</f>
        <v>9884.4</v>
      </c>
      <c r="L37" s="170">
        <v>21</v>
      </c>
      <c r="M37" s="170">
        <f>G37*(1+L37/100)</f>
        <v>0</v>
      </c>
      <c r="N37" s="162">
        <v>0.4</v>
      </c>
      <c r="O37" s="162">
        <f>ROUND(E37*N37,5)</f>
        <v>0.8</v>
      </c>
      <c r="P37" s="162">
        <v>0</v>
      </c>
      <c r="Q37" s="162">
        <f>ROUND(E37*P37,5)</f>
        <v>0</v>
      </c>
      <c r="R37" s="162"/>
      <c r="S37" s="162"/>
      <c r="T37" s="163">
        <v>0</v>
      </c>
      <c r="U37" s="162">
        <f>ROUND(E37*T37,2)</f>
        <v>0</v>
      </c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102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3"/>
      <c r="B38" s="160"/>
      <c r="C38" s="244" t="s">
        <v>138</v>
      </c>
      <c r="D38" s="245"/>
      <c r="E38" s="246"/>
      <c r="F38" s="247"/>
      <c r="G38" s="248"/>
      <c r="H38" s="170"/>
      <c r="I38" s="170"/>
      <c r="J38" s="170"/>
      <c r="K38" s="170"/>
      <c r="L38" s="170"/>
      <c r="M38" s="170"/>
      <c r="N38" s="162"/>
      <c r="O38" s="162"/>
      <c r="P38" s="162"/>
      <c r="Q38" s="162"/>
      <c r="R38" s="162"/>
      <c r="S38" s="162"/>
      <c r="T38" s="163"/>
      <c r="U38" s="162"/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139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5" t="str">
        <f>C38</f>
        <v>Není obsaženo v databázi RTS, cenová soustava vlastní</v>
      </c>
      <c r="BB38" s="152"/>
      <c r="BC38" s="152"/>
      <c r="BD38" s="152"/>
      <c r="BE38" s="152"/>
      <c r="BF38" s="152"/>
      <c r="BG38" s="152"/>
      <c r="BH38" s="152"/>
    </row>
    <row r="39" spans="1:60" ht="22.5" outlineLevel="1" x14ac:dyDescent="0.2">
      <c r="A39" s="153">
        <v>18</v>
      </c>
      <c r="B39" s="160" t="s">
        <v>146</v>
      </c>
      <c r="C39" s="185" t="s">
        <v>147</v>
      </c>
      <c r="D39" s="162" t="s">
        <v>131</v>
      </c>
      <c r="E39" s="167">
        <v>1</v>
      </c>
      <c r="F39" s="170"/>
      <c r="G39" s="170">
        <f>E39*F39</f>
        <v>0</v>
      </c>
      <c r="H39" s="170">
        <v>0</v>
      </c>
      <c r="I39" s="170">
        <f>ROUND(E39*H39,2)</f>
        <v>0</v>
      </c>
      <c r="J39" s="170">
        <v>8247.9</v>
      </c>
      <c r="K39" s="170">
        <f>ROUND(E39*J39,2)</f>
        <v>8247.9</v>
      </c>
      <c r="L39" s="170">
        <v>21</v>
      </c>
      <c r="M39" s="170">
        <f>G39*(1+L39/100)</f>
        <v>0</v>
      </c>
      <c r="N39" s="162">
        <v>0.4</v>
      </c>
      <c r="O39" s="162">
        <f>ROUND(E39*N39,5)</f>
        <v>0.4</v>
      </c>
      <c r="P39" s="162">
        <v>0</v>
      </c>
      <c r="Q39" s="162">
        <f>ROUND(E39*P39,5)</f>
        <v>0</v>
      </c>
      <c r="R39" s="162"/>
      <c r="S39" s="162"/>
      <c r="T39" s="163">
        <v>0</v>
      </c>
      <c r="U39" s="162">
        <f>ROUND(E39*T39,2)</f>
        <v>0</v>
      </c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102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3"/>
      <c r="B40" s="160"/>
      <c r="C40" s="244" t="s">
        <v>138</v>
      </c>
      <c r="D40" s="245"/>
      <c r="E40" s="246"/>
      <c r="F40" s="247"/>
      <c r="G40" s="248"/>
      <c r="H40" s="170"/>
      <c r="I40" s="170"/>
      <c r="J40" s="170"/>
      <c r="K40" s="170"/>
      <c r="L40" s="170"/>
      <c r="M40" s="170"/>
      <c r="N40" s="162"/>
      <c r="O40" s="162"/>
      <c r="P40" s="162"/>
      <c r="Q40" s="162"/>
      <c r="R40" s="162"/>
      <c r="S40" s="162"/>
      <c r="T40" s="163"/>
      <c r="U40" s="162"/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139</v>
      </c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5" t="str">
        <f>C40</f>
        <v>Není obsaženo v databázi RTS, cenová soustava vlastní</v>
      </c>
      <c r="BB40" s="152"/>
      <c r="BC40" s="152"/>
      <c r="BD40" s="152"/>
      <c r="BE40" s="152"/>
      <c r="BF40" s="152"/>
      <c r="BG40" s="152"/>
      <c r="BH40" s="152"/>
    </row>
    <row r="41" spans="1:60" ht="22.5" outlineLevel="1" x14ac:dyDescent="0.2">
      <c r="A41" s="153">
        <v>19</v>
      </c>
      <c r="B41" s="160" t="s">
        <v>148</v>
      </c>
      <c r="C41" s="185" t="s">
        <v>149</v>
      </c>
      <c r="D41" s="162" t="s">
        <v>131</v>
      </c>
      <c r="E41" s="167">
        <v>1</v>
      </c>
      <c r="F41" s="170"/>
      <c r="G41" s="170">
        <f>E41*F41</f>
        <v>0</v>
      </c>
      <c r="H41" s="170">
        <v>0</v>
      </c>
      <c r="I41" s="170">
        <f>ROUND(E41*H41,2)</f>
        <v>0</v>
      </c>
      <c r="J41" s="170">
        <v>10426</v>
      </c>
      <c r="K41" s="170">
        <f>ROUND(E41*J41,2)</f>
        <v>10426</v>
      </c>
      <c r="L41" s="170">
        <v>21</v>
      </c>
      <c r="M41" s="170">
        <f>G41*(1+L41/100)</f>
        <v>0</v>
      </c>
      <c r="N41" s="162">
        <v>0.4</v>
      </c>
      <c r="O41" s="162">
        <f>ROUND(E41*N41,5)</f>
        <v>0.4</v>
      </c>
      <c r="P41" s="162">
        <v>0</v>
      </c>
      <c r="Q41" s="162">
        <f>ROUND(E41*P41,5)</f>
        <v>0</v>
      </c>
      <c r="R41" s="162"/>
      <c r="S41" s="162"/>
      <c r="T41" s="163">
        <v>0</v>
      </c>
      <c r="U41" s="162">
        <f>ROUND(E41*T41,2)</f>
        <v>0</v>
      </c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102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3"/>
      <c r="B42" s="160"/>
      <c r="C42" s="244" t="s">
        <v>138</v>
      </c>
      <c r="D42" s="245"/>
      <c r="E42" s="246"/>
      <c r="F42" s="247"/>
      <c r="G42" s="248"/>
      <c r="H42" s="170"/>
      <c r="I42" s="170"/>
      <c r="J42" s="170"/>
      <c r="K42" s="170"/>
      <c r="L42" s="170"/>
      <c r="M42" s="170"/>
      <c r="N42" s="162"/>
      <c r="O42" s="162"/>
      <c r="P42" s="162"/>
      <c r="Q42" s="162"/>
      <c r="R42" s="162"/>
      <c r="S42" s="162"/>
      <c r="T42" s="163"/>
      <c r="U42" s="162"/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139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5" t="str">
        <f>C42</f>
        <v>Není obsaženo v databázi RTS, cenová soustava vlastní</v>
      </c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53">
        <v>20</v>
      </c>
      <c r="B43" s="160" t="s">
        <v>150</v>
      </c>
      <c r="C43" s="185" t="s">
        <v>151</v>
      </c>
      <c r="D43" s="162" t="s">
        <v>131</v>
      </c>
      <c r="E43" s="167">
        <v>2</v>
      </c>
      <c r="F43" s="170"/>
      <c r="G43" s="170">
        <f>E43*F43</f>
        <v>0</v>
      </c>
      <c r="H43" s="170">
        <v>0</v>
      </c>
      <c r="I43" s="170">
        <f>ROUND(E43*H43,2)</f>
        <v>0</v>
      </c>
      <c r="J43" s="170">
        <v>7280</v>
      </c>
      <c r="K43" s="170">
        <f>ROUND(E43*J43,2)</f>
        <v>14560</v>
      </c>
      <c r="L43" s="170">
        <v>21</v>
      </c>
      <c r="M43" s="170">
        <f>G43*(1+L43/100)</f>
        <v>0</v>
      </c>
      <c r="N43" s="162">
        <v>0.4</v>
      </c>
      <c r="O43" s="162">
        <f>ROUND(E43*N43,5)</f>
        <v>0.8</v>
      </c>
      <c r="P43" s="162">
        <v>0</v>
      </c>
      <c r="Q43" s="162">
        <f>ROUND(E43*P43,5)</f>
        <v>0</v>
      </c>
      <c r="R43" s="162"/>
      <c r="S43" s="162"/>
      <c r="T43" s="163">
        <v>0</v>
      </c>
      <c r="U43" s="162">
        <f>ROUND(E43*T43,2)</f>
        <v>0</v>
      </c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102</v>
      </c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3"/>
      <c r="B44" s="160"/>
      <c r="C44" s="244" t="s">
        <v>138</v>
      </c>
      <c r="D44" s="245"/>
      <c r="E44" s="246"/>
      <c r="F44" s="247"/>
      <c r="G44" s="248"/>
      <c r="H44" s="170"/>
      <c r="I44" s="170"/>
      <c r="J44" s="170"/>
      <c r="K44" s="170"/>
      <c r="L44" s="170"/>
      <c r="M44" s="170"/>
      <c r="N44" s="162"/>
      <c r="O44" s="162"/>
      <c r="P44" s="162"/>
      <c r="Q44" s="162"/>
      <c r="R44" s="162"/>
      <c r="S44" s="162"/>
      <c r="T44" s="163"/>
      <c r="U44" s="162"/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139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5" t="str">
        <f>C44</f>
        <v>Není obsaženo v databázi RTS, cenová soustava vlastní</v>
      </c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53">
        <v>21</v>
      </c>
      <c r="B45" s="160" t="s">
        <v>152</v>
      </c>
      <c r="C45" s="185" t="s">
        <v>153</v>
      </c>
      <c r="D45" s="162" t="s">
        <v>131</v>
      </c>
      <c r="E45" s="167">
        <v>1</v>
      </c>
      <c r="F45" s="170"/>
      <c r="G45" s="170">
        <v>0</v>
      </c>
      <c r="H45" s="170">
        <v>0</v>
      </c>
      <c r="I45" s="170">
        <f>ROUND(E45*H45,2)</f>
        <v>0</v>
      </c>
      <c r="J45" s="170">
        <v>10760</v>
      </c>
      <c r="K45" s="170">
        <f>ROUND(E45*J45,2)</f>
        <v>10760</v>
      </c>
      <c r="L45" s="170">
        <v>21</v>
      </c>
      <c r="M45" s="170">
        <f>G45*(1+L45/100)</f>
        <v>0</v>
      </c>
      <c r="N45" s="162">
        <v>0.4</v>
      </c>
      <c r="O45" s="162">
        <f>ROUND(E45*N45,5)</f>
        <v>0.4</v>
      </c>
      <c r="P45" s="162">
        <v>0</v>
      </c>
      <c r="Q45" s="162">
        <f>ROUND(E45*P45,5)</f>
        <v>0</v>
      </c>
      <c r="R45" s="162"/>
      <c r="S45" s="162"/>
      <c r="T45" s="163">
        <v>0</v>
      </c>
      <c r="U45" s="162">
        <f>ROUND(E45*T45,2)</f>
        <v>0</v>
      </c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102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3"/>
      <c r="B46" s="160"/>
      <c r="C46" s="244" t="s">
        <v>138</v>
      </c>
      <c r="D46" s="245"/>
      <c r="E46" s="246"/>
      <c r="F46" s="247"/>
      <c r="G46" s="248"/>
      <c r="H46" s="170"/>
      <c r="I46" s="170"/>
      <c r="J46" s="170"/>
      <c r="K46" s="170"/>
      <c r="L46" s="170"/>
      <c r="M46" s="170"/>
      <c r="N46" s="162"/>
      <c r="O46" s="162"/>
      <c r="P46" s="162"/>
      <c r="Q46" s="162"/>
      <c r="R46" s="162"/>
      <c r="S46" s="162"/>
      <c r="T46" s="163"/>
      <c r="U46" s="162"/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139</v>
      </c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5" t="str">
        <f>C46</f>
        <v>Není obsaženo v databázi RTS, cenová soustava vlastní</v>
      </c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53">
        <v>22</v>
      </c>
      <c r="B47" s="160" t="s">
        <v>154</v>
      </c>
      <c r="C47" s="185" t="s">
        <v>155</v>
      </c>
      <c r="D47" s="162" t="s">
        <v>131</v>
      </c>
      <c r="E47" s="167">
        <v>1</v>
      </c>
      <c r="F47" s="170"/>
      <c r="G47" s="170">
        <f>E47*F47</f>
        <v>0</v>
      </c>
      <c r="H47" s="170">
        <v>0</v>
      </c>
      <c r="I47" s="170">
        <f>ROUND(E47*H47,2)</f>
        <v>0</v>
      </c>
      <c r="J47" s="170">
        <v>942.2</v>
      </c>
      <c r="K47" s="170">
        <f>ROUND(E47*J47,2)</f>
        <v>942.2</v>
      </c>
      <c r="L47" s="170">
        <v>21</v>
      </c>
      <c r="M47" s="170">
        <f>G47*(1+L47/100)</f>
        <v>0</v>
      </c>
      <c r="N47" s="162">
        <v>0.4</v>
      </c>
      <c r="O47" s="162">
        <f>ROUND(E47*N47,5)</f>
        <v>0.4</v>
      </c>
      <c r="P47" s="162">
        <v>0</v>
      </c>
      <c r="Q47" s="162">
        <f>ROUND(E47*P47,5)</f>
        <v>0</v>
      </c>
      <c r="R47" s="162"/>
      <c r="S47" s="162"/>
      <c r="T47" s="163">
        <v>0</v>
      </c>
      <c r="U47" s="162">
        <f>ROUND(E47*T47,2)</f>
        <v>0</v>
      </c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102</v>
      </c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3"/>
      <c r="B48" s="160"/>
      <c r="C48" s="244" t="s">
        <v>138</v>
      </c>
      <c r="D48" s="245"/>
      <c r="E48" s="246"/>
      <c r="F48" s="247"/>
      <c r="G48" s="248"/>
      <c r="H48" s="170"/>
      <c r="I48" s="170"/>
      <c r="J48" s="170"/>
      <c r="K48" s="170"/>
      <c r="L48" s="170"/>
      <c r="M48" s="170"/>
      <c r="N48" s="162"/>
      <c r="O48" s="162"/>
      <c r="P48" s="162"/>
      <c r="Q48" s="162"/>
      <c r="R48" s="162"/>
      <c r="S48" s="162"/>
      <c r="T48" s="163"/>
      <c r="U48" s="162"/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139</v>
      </c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5" t="str">
        <f>C48</f>
        <v>Není obsaženo v databázi RTS, cenová soustava vlastní</v>
      </c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3">
        <v>23</v>
      </c>
      <c r="B49" s="160" t="s">
        <v>156</v>
      </c>
      <c r="C49" s="185" t="s">
        <v>157</v>
      </c>
      <c r="D49" s="162" t="s">
        <v>131</v>
      </c>
      <c r="E49" s="167">
        <v>2</v>
      </c>
      <c r="F49" s="170"/>
      <c r="G49" s="170">
        <f>E49*F49</f>
        <v>0</v>
      </c>
      <c r="H49" s="170">
        <v>0</v>
      </c>
      <c r="I49" s="170">
        <f>ROUND(E49*H49,2)</f>
        <v>0</v>
      </c>
      <c r="J49" s="170">
        <v>330.8</v>
      </c>
      <c r="K49" s="170">
        <f>ROUND(E49*J49,2)</f>
        <v>661.6</v>
      </c>
      <c r="L49" s="170">
        <v>21</v>
      </c>
      <c r="M49" s="170">
        <f>G49*(1+L49/100)</f>
        <v>0</v>
      </c>
      <c r="N49" s="162">
        <v>0.4</v>
      </c>
      <c r="O49" s="162">
        <f>ROUND(E49*N49,5)</f>
        <v>0.8</v>
      </c>
      <c r="P49" s="162">
        <v>0</v>
      </c>
      <c r="Q49" s="162">
        <f>ROUND(E49*P49,5)</f>
        <v>0</v>
      </c>
      <c r="R49" s="162"/>
      <c r="S49" s="162"/>
      <c r="T49" s="163">
        <v>0</v>
      </c>
      <c r="U49" s="162">
        <f>ROUND(E49*T49,2)</f>
        <v>0</v>
      </c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102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3"/>
      <c r="B50" s="160"/>
      <c r="C50" s="244" t="s">
        <v>138</v>
      </c>
      <c r="D50" s="245"/>
      <c r="E50" s="246"/>
      <c r="F50" s="247"/>
      <c r="G50" s="248"/>
      <c r="H50" s="170"/>
      <c r="I50" s="170"/>
      <c r="J50" s="170"/>
      <c r="K50" s="170"/>
      <c r="L50" s="170"/>
      <c r="M50" s="170"/>
      <c r="N50" s="162"/>
      <c r="O50" s="162"/>
      <c r="P50" s="162"/>
      <c r="Q50" s="162"/>
      <c r="R50" s="162"/>
      <c r="S50" s="162"/>
      <c r="T50" s="163"/>
      <c r="U50" s="162"/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139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5" t="str">
        <f>C50</f>
        <v>Není obsaženo v databázi RTS, cenová soustava vlastní</v>
      </c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3">
        <v>24</v>
      </c>
      <c r="B51" s="160" t="s">
        <v>158</v>
      </c>
      <c r="C51" s="185" t="s">
        <v>159</v>
      </c>
      <c r="D51" s="162" t="s">
        <v>131</v>
      </c>
      <c r="E51" s="167">
        <v>1</v>
      </c>
      <c r="F51" s="170"/>
      <c r="G51" s="170">
        <f>E51*F51</f>
        <v>0</v>
      </c>
      <c r="H51" s="170">
        <v>0</v>
      </c>
      <c r="I51" s="170">
        <f>ROUND(E51*H51,2)</f>
        <v>0</v>
      </c>
      <c r="J51" s="170">
        <v>690</v>
      </c>
      <c r="K51" s="170">
        <f>ROUND(E51*J51,2)</f>
        <v>690</v>
      </c>
      <c r="L51" s="170">
        <v>21</v>
      </c>
      <c r="M51" s="170">
        <f>G51*(1+L51/100)</f>
        <v>0</v>
      </c>
      <c r="N51" s="162">
        <v>0.4</v>
      </c>
      <c r="O51" s="162">
        <f>ROUND(E51*N51,5)</f>
        <v>0.4</v>
      </c>
      <c r="P51" s="162">
        <v>0</v>
      </c>
      <c r="Q51" s="162">
        <f>ROUND(E51*P51,5)</f>
        <v>0</v>
      </c>
      <c r="R51" s="162"/>
      <c r="S51" s="162"/>
      <c r="T51" s="163">
        <v>0</v>
      </c>
      <c r="U51" s="162">
        <f>ROUND(E51*T51,2)</f>
        <v>0</v>
      </c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102</v>
      </c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3"/>
      <c r="B52" s="160"/>
      <c r="C52" s="244" t="s">
        <v>138</v>
      </c>
      <c r="D52" s="245"/>
      <c r="E52" s="246"/>
      <c r="F52" s="247"/>
      <c r="G52" s="248"/>
      <c r="H52" s="170"/>
      <c r="I52" s="170"/>
      <c r="J52" s="170"/>
      <c r="K52" s="170"/>
      <c r="L52" s="170"/>
      <c r="M52" s="170"/>
      <c r="N52" s="162"/>
      <c r="O52" s="162"/>
      <c r="P52" s="162"/>
      <c r="Q52" s="162"/>
      <c r="R52" s="162"/>
      <c r="S52" s="162"/>
      <c r="T52" s="163"/>
      <c r="U52" s="162"/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139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5" t="str">
        <f>C52</f>
        <v>Není obsaženo v databázi RTS, cenová soustava vlastní</v>
      </c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3">
        <v>25</v>
      </c>
      <c r="B53" s="160" t="s">
        <v>160</v>
      </c>
      <c r="C53" s="185" t="s">
        <v>161</v>
      </c>
      <c r="D53" s="162" t="s">
        <v>131</v>
      </c>
      <c r="E53" s="167">
        <v>1</v>
      </c>
      <c r="F53" s="170"/>
      <c r="G53" s="170">
        <f>E53*F53</f>
        <v>0</v>
      </c>
      <c r="H53" s="170">
        <v>8065</v>
      </c>
      <c r="I53" s="170">
        <f>ROUND(E53*H53,2)</f>
        <v>8065</v>
      </c>
      <c r="J53" s="170">
        <v>0</v>
      </c>
      <c r="K53" s="170">
        <f>ROUND(E53*J53,2)</f>
        <v>0</v>
      </c>
      <c r="L53" s="170">
        <v>21</v>
      </c>
      <c r="M53" s="170">
        <f>G53*(1+L53/100)</f>
        <v>0</v>
      </c>
      <c r="N53" s="162">
        <v>2.2200000000000001E-2</v>
      </c>
      <c r="O53" s="162">
        <f>ROUND(E53*N53,5)</f>
        <v>2.2200000000000001E-2</v>
      </c>
      <c r="P53" s="162">
        <v>0</v>
      </c>
      <c r="Q53" s="162">
        <f>ROUND(E53*P53,5)</f>
        <v>0</v>
      </c>
      <c r="R53" s="162"/>
      <c r="S53" s="162"/>
      <c r="T53" s="163">
        <v>0</v>
      </c>
      <c r="U53" s="162">
        <f>ROUND(E53*T53,2)</f>
        <v>0</v>
      </c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162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2.5" outlineLevel="1" x14ac:dyDescent="0.2">
      <c r="A54" s="153">
        <v>26</v>
      </c>
      <c r="B54" s="160" t="s">
        <v>163</v>
      </c>
      <c r="C54" s="185" t="s">
        <v>164</v>
      </c>
      <c r="D54" s="162" t="s">
        <v>131</v>
      </c>
      <c r="E54" s="167">
        <v>1</v>
      </c>
      <c r="F54" s="170"/>
      <c r="G54" s="170">
        <f t="shared" ref="G54:G55" si="8">E54*F54</f>
        <v>0</v>
      </c>
      <c r="H54" s="170">
        <v>22050</v>
      </c>
      <c r="I54" s="170">
        <f>ROUND(E54*H54,2)</f>
        <v>22050</v>
      </c>
      <c r="J54" s="170">
        <v>0</v>
      </c>
      <c r="K54" s="170">
        <f>ROUND(E54*J54,2)</f>
        <v>0</v>
      </c>
      <c r="L54" s="170">
        <v>21</v>
      </c>
      <c r="M54" s="170">
        <f>G54*(1+L54/100)</f>
        <v>0</v>
      </c>
      <c r="N54" s="162">
        <v>0.111</v>
      </c>
      <c r="O54" s="162">
        <f>ROUND(E54*N54,5)</f>
        <v>0.111</v>
      </c>
      <c r="P54" s="162">
        <v>0</v>
      </c>
      <c r="Q54" s="162">
        <f>ROUND(E54*P54,5)</f>
        <v>0</v>
      </c>
      <c r="R54" s="162"/>
      <c r="S54" s="162"/>
      <c r="T54" s="163">
        <v>0</v>
      </c>
      <c r="U54" s="162">
        <f>ROUND(E54*T54,2)</f>
        <v>0</v>
      </c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162</v>
      </c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3">
        <v>27</v>
      </c>
      <c r="B55" s="160" t="s">
        <v>165</v>
      </c>
      <c r="C55" s="185" t="s">
        <v>166</v>
      </c>
      <c r="D55" s="162" t="s">
        <v>167</v>
      </c>
      <c r="E55" s="167">
        <v>80</v>
      </c>
      <c r="F55" s="170"/>
      <c r="G55" s="170">
        <f t="shared" si="8"/>
        <v>0</v>
      </c>
      <c r="H55" s="170">
        <v>0</v>
      </c>
      <c r="I55" s="170">
        <f>ROUND(E55*H55,2)</f>
        <v>0</v>
      </c>
      <c r="J55" s="170">
        <v>250</v>
      </c>
      <c r="K55" s="170">
        <f>ROUND(E55*J55,2)</f>
        <v>20000</v>
      </c>
      <c r="L55" s="170">
        <v>21</v>
      </c>
      <c r="M55" s="170">
        <f>G55*(1+L55/100)</f>
        <v>0</v>
      </c>
      <c r="N55" s="162">
        <v>0</v>
      </c>
      <c r="O55" s="162">
        <f>ROUND(E55*N55,5)</f>
        <v>0</v>
      </c>
      <c r="P55" s="162">
        <v>0</v>
      </c>
      <c r="Q55" s="162">
        <f>ROUND(E55*P55,5)</f>
        <v>0</v>
      </c>
      <c r="R55" s="162"/>
      <c r="S55" s="162"/>
      <c r="T55" s="163">
        <v>0</v>
      </c>
      <c r="U55" s="162">
        <f>ROUND(E55*T55,2)</f>
        <v>0</v>
      </c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102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3"/>
      <c r="B56" s="160"/>
      <c r="C56" s="244" t="s">
        <v>138</v>
      </c>
      <c r="D56" s="245"/>
      <c r="E56" s="246"/>
      <c r="F56" s="247"/>
      <c r="G56" s="248"/>
      <c r="H56" s="170"/>
      <c r="I56" s="170"/>
      <c r="J56" s="170"/>
      <c r="K56" s="170"/>
      <c r="L56" s="170"/>
      <c r="M56" s="170"/>
      <c r="N56" s="162"/>
      <c r="O56" s="162"/>
      <c r="P56" s="162"/>
      <c r="Q56" s="162"/>
      <c r="R56" s="162"/>
      <c r="S56" s="162"/>
      <c r="T56" s="163"/>
      <c r="U56" s="162"/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139</v>
      </c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5" t="str">
        <f>C56</f>
        <v>Není obsaženo v databázi RTS, cenová soustava vlastní</v>
      </c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53"/>
      <c r="B57" s="160"/>
      <c r="C57" s="186" t="s">
        <v>168</v>
      </c>
      <c r="D57" s="164"/>
      <c r="E57" s="168">
        <v>80</v>
      </c>
      <c r="F57" s="170"/>
      <c r="G57" s="170"/>
      <c r="H57" s="170"/>
      <c r="I57" s="170"/>
      <c r="J57" s="170"/>
      <c r="K57" s="170"/>
      <c r="L57" s="170"/>
      <c r="M57" s="170"/>
      <c r="N57" s="162"/>
      <c r="O57" s="162"/>
      <c r="P57" s="162"/>
      <c r="Q57" s="162"/>
      <c r="R57" s="162"/>
      <c r="S57" s="162"/>
      <c r="T57" s="163"/>
      <c r="U57" s="162"/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104</v>
      </c>
      <c r="AF57" s="152">
        <v>0</v>
      </c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3">
        <v>28</v>
      </c>
      <c r="B58" s="160" t="s">
        <v>169</v>
      </c>
      <c r="C58" s="185" t="s">
        <v>170</v>
      </c>
      <c r="D58" s="162" t="s">
        <v>171</v>
      </c>
      <c r="E58" s="167">
        <v>1.5</v>
      </c>
      <c r="F58" s="170"/>
      <c r="G58" s="170">
        <f>E58*F58</f>
        <v>0</v>
      </c>
      <c r="H58" s="170">
        <v>0</v>
      </c>
      <c r="I58" s="170">
        <f>ROUND(E58*H58,2)</f>
        <v>0</v>
      </c>
      <c r="J58" s="170">
        <v>4360</v>
      </c>
      <c r="K58" s="170">
        <f>ROUND(E58*J58,2)</f>
        <v>6540</v>
      </c>
      <c r="L58" s="170">
        <v>21</v>
      </c>
      <c r="M58" s="170">
        <f>G58*(1+L58/100)</f>
        <v>0</v>
      </c>
      <c r="N58" s="162">
        <v>0</v>
      </c>
      <c r="O58" s="162">
        <f>ROUND(E58*N58,5)</f>
        <v>0</v>
      </c>
      <c r="P58" s="162">
        <v>0</v>
      </c>
      <c r="Q58" s="162">
        <f>ROUND(E58*P58,5)</f>
        <v>0</v>
      </c>
      <c r="R58" s="162"/>
      <c r="S58" s="162"/>
      <c r="T58" s="163">
        <v>10.582000000000001</v>
      </c>
      <c r="U58" s="162">
        <f>ROUND(E58*T58,2)</f>
        <v>15.87</v>
      </c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102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x14ac:dyDescent="0.2">
      <c r="A59" s="154" t="s">
        <v>97</v>
      </c>
      <c r="B59" s="161" t="s">
        <v>64</v>
      </c>
      <c r="C59" s="187" t="s">
        <v>65</v>
      </c>
      <c r="D59" s="165"/>
      <c r="E59" s="169"/>
      <c r="F59" s="171"/>
      <c r="G59" s="171">
        <f>SUM(G60:G83)+G85</f>
        <v>0</v>
      </c>
      <c r="H59" s="171"/>
      <c r="I59" s="171">
        <f>SUM(I60:I85)</f>
        <v>149599.59999999998</v>
      </c>
      <c r="J59" s="171"/>
      <c r="K59" s="171">
        <f>SUM(K60:K85)</f>
        <v>98353.400000000009</v>
      </c>
      <c r="L59" s="171"/>
      <c r="M59" s="171">
        <f>SUM(M60:M85)</f>
        <v>0</v>
      </c>
      <c r="N59" s="165"/>
      <c r="O59" s="165">
        <f>SUM(O60:O85)</f>
        <v>0.79258000000000006</v>
      </c>
      <c r="P59" s="165"/>
      <c r="Q59" s="165">
        <f>SUM(Q60:Q85)</f>
        <v>0</v>
      </c>
      <c r="R59" s="165"/>
      <c r="S59" s="165"/>
      <c r="T59" s="166"/>
      <c r="U59" s="165">
        <f>SUM(U60:U85)</f>
        <v>196.28</v>
      </c>
      <c r="AE59" t="s">
        <v>98</v>
      </c>
    </row>
    <row r="60" spans="1:60" outlineLevel="1" x14ac:dyDescent="0.2">
      <c r="A60" s="153">
        <v>29</v>
      </c>
      <c r="B60" s="160" t="s">
        <v>172</v>
      </c>
      <c r="C60" s="185" t="s">
        <v>173</v>
      </c>
      <c r="D60" s="162" t="s">
        <v>101</v>
      </c>
      <c r="E60" s="167">
        <v>422.64</v>
      </c>
      <c r="F60" s="170"/>
      <c r="G60" s="170">
        <f>E60*F60</f>
        <v>0</v>
      </c>
      <c r="H60" s="170">
        <v>129.04</v>
      </c>
      <c r="I60" s="170">
        <f>ROUND(E60*H60,2)</f>
        <v>54537.47</v>
      </c>
      <c r="J60" s="170">
        <v>112.96000000000001</v>
      </c>
      <c r="K60" s="170">
        <f>ROUND(E60*J60,2)</f>
        <v>47741.41</v>
      </c>
      <c r="L60" s="170">
        <v>21</v>
      </c>
      <c r="M60" s="170">
        <f>G60*(1+L60/100)</f>
        <v>0</v>
      </c>
      <c r="N60" s="162">
        <v>6.8000000000000005E-4</v>
      </c>
      <c r="O60" s="162">
        <f>ROUND(E60*N60,5)</f>
        <v>0.28739999999999999</v>
      </c>
      <c r="P60" s="162">
        <v>0</v>
      </c>
      <c r="Q60" s="162">
        <f>ROUND(E60*P60,5)</f>
        <v>0</v>
      </c>
      <c r="R60" s="162"/>
      <c r="S60" s="162"/>
      <c r="T60" s="163">
        <v>0.23899999999999999</v>
      </c>
      <c r="U60" s="162">
        <f>ROUND(E60*T60,2)</f>
        <v>101.01</v>
      </c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102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53"/>
      <c r="B61" s="160"/>
      <c r="C61" s="186" t="s">
        <v>174</v>
      </c>
      <c r="D61" s="164"/>
      <c r="E61" s="168">
        <v>135.19999999999999</v>
      </c>
      <c r="F61" s="170"/>
      <c r="G61" s="170"/>
      <c r="H61" s="170"/>
      <c r="I61" s="170"/>
      <c r="J61" s="170"/>
      <c r="K61" s="170"/>
      <c r="L61" s="170"/>
      <c r="M61" s="170"/>
      <c r="N61" s="162"/>
      <c r="O61" s="162"/>
      <c r="P61" s="162"/>
      <c r="Q61" s="162"/>
      <c r="R61" s="162"/>
      <c r="S61" s="162"/>
      <c r="T61" s="163"/>
      <c r="U61" s="162"/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104</v>
      </c>
      <c r="AF61" s="152">
        <v>0</v>
      </c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22.5" outlineLevel="1" x14ac:dyDescent="0.2">
      <c r="A62" s="153"/>
      <c r="B62" s="160"/>
      <c r="C62" s="186" t="s">
        <v>175</v>
      </c>
      <c r="D62" s="164"/>
      <c r="E62" s="168">
        <v>164</v>
      </c>
      <c r="F62" s="170"/>
      <c r="G62" s="170"/>
      <c r="H62" s="170"/>
      <c r="I62" s="170"/>
      <c r="J62" s="170"/>
      <c r="K62" s="170"/>
      <c r="L62" s="170"/>
      <c r="M62" s="170"/>
      <c r="N62" s="162"/>
      <c r="O62" s="162"/>
      <c r="P62" s="162"/>
      <c r="Q62" s="162"/>
      <c r="R62" s="162"/>
      <c r="S62" s="162"/>
      <c r="T62" s="163"/>
      <c r="U62" s="162"/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104</v>
      </c>
      <c r="AF62" s="152">
        <v>0</v>
      </c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3"/>
      <c r="B63" s="160"/>
      <c r="C63" s="186" t="s">
        <v>176</v>
      </c>
      <c r="D63" s="164"/>
      <c r="E63" s="168">
        <v>53</v>
      </c>
      <c r="F63" s="170"/>
      <c r="G63" s="170"/>
      <c r="H63" s="170"/>
      <c r="I63" s="170"/>
      <c r="J63" s="170"/>
      <c r="K63" s="170"/>
      <c r="L63" s="170"/>
      <c r="M63" s="170"/>
      <c r="N63" s="162"/>
      <c r="O63" s="162"/>
      <c r="P63" s="162"/>
      <c r="Q63" s="162"/>
      <c r="R63" s="162"/>
      <c r="S63" s="162"/>
      <c r="T63" s="163"/>
      <c r="U63" s="162"/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104</v>
      </c>
      <c r="AF63" s="152">
        <v>0</v>
      </c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3"/>
      <c r="B64" s="160"/>
      <c r="C64" s="186" t="s">
        <v>177</v>
      </c>
      <c r="D64" s="164"/>
      <c r="E64" s="168">
        <v>70.44</v>
      </c>
      <c r="F64" s="170"/>
      <c r="G64" s="170"/>
      <c r="H64" s="170"/>
      <c r="I64" s="170"/>
      <c r="J64" s="170"/>
      <c r="K64" s="170"/>
      <c r="L64" s="170"/>
      <c r="M64" s="170"/>
      <c r="N64" s="162"/>
      <c r="O64" s="162"/>
      <c r="P64" s="162"/>
      <c r="Q64" s="162"/>
      <c r="R64" s="162"/>
      <c r="S64" s="162"/>
      <c r="T64" s="163"/>
      <c r="U64" s="162"/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104</v>
      </c>
      <c r="AF64" s="152">
        <v>0</v>
      </c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3">
        <v>30</v>
      </c>
      <c r="B65" s="160" t="s">
        <v>178</v>
      </c>
      <c r="C65" s="185" t="s">
        <v>179</v>
      </c>
      <c r="D65" s="162" t="s">
        <v>101</v>
      </c>
      <c r="E65" s="167">
        <v>74.400000000000006</v>
      </c>
      <c r="F65" s="170"/>
      <c r="G65" s="170">
        <f t="shared" ref="G61:G83" si="9">E65*F65</f>
        <v>0</v>
      </c>
      <c r="H65" s="170">
        <v>141.04</v>
      </c>
      <c r="I65" s="170">
        <f>ROUND(E65*H65,2)</f>
        <v>10493.38</v>
      </c>
      <c r="J65" s="170">
        <v>112.96000000000001</v>
      </c>
      <c r="K65" s="170">
        <f>ROUND(E65*J65,2)</f>
        <v>8404.2199999999993</v>
      </c>
      <c r="L65" s="170">
        <v>21</v>
      </c>
      <c r="M65" s="170">
        <f>G65*(1+L65/100)</f>
        <v>0</v>
      </c>
      <c r="N65" s="162">
        <v>7.7999999999999999E-4</v>
      </c>
      <c r="O65" s="162">
        <f>ROUND(E65*N65,5)</f>
        <v>5.8029999999999998E-2</v>
      </c>
      <c r="P65" s="162">
        <v>0</v>
      </c>
      <c r="Q65" s="162">
        <f>ROUND(E65*P65,5)</f>
        <v>0</v>
      </c>
      <c r="R65" s="162"/>
      <c r="S65" s="162"/>
      <c r="T65" s="163">
        <v>0.23899999999999999</v>
      </c>
      <c r="U65" s="162">
        <f>ROUND(E65*T65,2)</f>
        <v>17.78</v>
      </c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102</v>
      </c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3"/>
      <c r="B66" s="160"/>
      <c r="C66" s="186" t="s">
        <v>180</v>
      </c>
      <c r="D66" s="164"/>
      <c r="E66" s="168">
        <v>62</v>
      </c>
      <c r="F66" s="170"/>
      <c r="G66" s="170"/>
      <c r="H66" s="170"/>
      <c r="I66" s="170"/>
      <c r="J66" s="170"/>
      <c r="K66" s="170"/>
      <c r="L66" s="170"/>
      <c r="M66" s="170"/>
      <c r="N66" s="162"/>
      <c r="O66" s="162"/>
      <c r="P66" s="162"/>
      <c r="Q66" s="162"/>
      <c r="R66" s="162"/>
      <c r="S66" s="162"/>
      <c r="T66" s="163"/>
      <c r="U66" s="162"/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104</v>
      </c>
      <c r="AF66" s="152">
        <v>0</v>
      </c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3"/>
      <c r="B67" s="160"/>
      <c r="C67" s="186" t="s">
        <v>181</v>
      </c>
      <c r="D67" s="164"/>
      <c r="E67" s="168">
        <v>12.4</v>
      </c>
      <c r="F67" s="170"/>
      <c r="G67" s="170"/>
      <c r="H67" s="170"/>
      <c r="I67" s="170"/>
      <c r="J67" s="170"/>
      <c r="K67" s="170"/>
      <c r="L67" s="170"/>
      <c r="M67" s="170"/>
      <c r="N67" s="162"/>
      <c r="O67" s="162"/>
      <c r="P67" s="162"/>
      <c r="Q67" s="162"/>
      <c r="R67" s="162"/>
      <c r="S67" s="162"/>
      <c r="T67" s="163"/>
      <c r="U67" s="162"/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104</v>
      </c>
      <c r="AF67" s="152">
        <v>0</v>
      </c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3">
        <v>31</v>
      </c>
      <c r="B68" s="160" t="s">
        <v>182</v>
      </c>
      <c r="C68" s="185" t="s">
        <v>183</v>
      </c>
      <c r="D68" s="162" t="s">
        <v>101</v>
      </c>
      <c r="E68" s="167">
        <v>95.04</v>
      </c>
      <c r="F68" s="170"/>
      <c r="G68" s="170">
        <f t="shared" si="9"/>
        <v>0</v>
      </c>
      <c r="H68" s="170">
        <v>171.54</v>
      </c>
      <c r="I68" s="170">
        <f>ROUND(E68*H68,2)</f>
        <v>16303.16</v>
      </c>
      <c r="J68" s="170">
        <v>112.96000000000001</v>
      </c>
      <c r="K68" s="170">
        <f>ROUND(E68*J68,2)</f>
        <v>10735.72</v>
      </c>
      <c r="L68" s="170">
        <v>21</v>
      </c>
      <c r="M68" s="170">
        <f>G68*(1+L68/100)</f>
        <v>0</v>
      </c>
      <c r="N68" s="162">
        <v>1.0399999999999999E-3</v>
      </c>
      <c r="O68" s="162">
        <f>ROUND(E68*N68,5)</f>
        <v>9.8839999999999997E-2</v>
      </c>
      <c r="P68" s="162">
        <v>0</v>
      </c>
      <c r="Q68" s="162">
        <f>ROUND(E68*P68,5)</f>
        <v>0</v>
      </c>
      <c r="R68" s="162"/>
      <c r="S68" s="162"/>
      <c r="T68" s="163">
        <v>0.23899999999999999</v>
      </c>
      <c r="U68" s="162">
        <f>ROUND(E68*T68,2)</f>
        <v>22.71</v>
      </c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102</v>
      </c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3"/>
      <c r="B69" s="160"/>
      <c r="C69" s="186" t="s">
        <v>184</v>
      </c>
      <c r="D69" s="164"/>
      <c r="E69" s="168">
        <v>79.2</v>
      </c>
      <c r="F69" s="170"/>
      <c r="G69" s="170"/>
      <c r="H69" s="170"/>
      <c r="I69" s="170"/>
      <c r="J69" s="170"/>
      <c r="K69" s="170"/>
      <c r="L69" s="170"/>
      <c r="M69" s="170"/>
      <c r="N69" s="162"/>
      <c r="O69" s="162"/>
      <c r="P69" s="162"/>
      <c r="Q69" s="162"/>
      <c r="R69" s="162"/>
      <c r="S69" s="162"/>
      <c r="T69" s="163"/>
      <c r="U69" s="162"/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104</v>
      </c>
      <c r="AF69" s="152">
        <v>0</v>
      </c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3"/>
      <c r="B70" s="160"/>
      <c r="C70" s="186" t="s">
        <v>185</v>
      </c>
      <c r="D70" s="164"/>
      <c r="E70" s="168">
        <v>15.84</v>
      </c>
      <c r="F70" s="170"/>
      <c r="G70" s="170"/>
      <c r="H70" s="170"/>
      <c r="I70" s="170"/>
      <c r="J70" s="170"/>
      <c r="K70" s="170"/>
      <c r="L70" s="170"/>
      <c r="M70" s="170"/>
      <c r="N70" s="162"/>
      <c r="O70" s="162"/>
      <c r="P70" s="162"/>
      <c r="Q70" s="162"/>
      <c r="R70" s="162"/>
      <c r="S70" s="162"/>
      <c r="T70" s="163"/>
      <c r="U70" s="162"/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104</v>
      </c>
      <c r="AF70" s="152">
        <v>0</v>
      </c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53">
        <v>32</v>
      </c>
      <c r="B71" s="160" t="s">
        <v>186</v>
      </c>
      <c r="C71" s="185" t="s">
        <v>187</v>
      </c>
      <c r="D71" s="162" t="s">
        <v>101</v>
      </c>
      <c r="E71" s="167">
        <v>114</v>
      </c>
      <c r="F71" s="170"/>
      <c r="G71" s="170">
        <f t="shared" si="9"/>
        <v>0</v>
      </c>
      <c r="H71" s="170">
        <v>221.04</v>
      </c>
      <c r="I71" s="170">
        <f>ROUND(E71*H71,2)</f>
        <v>25198.560000000001</v>
      </c>
      <c r="J71" s="170">
        <v>112.96000000000001</v>
      </c>
      <c r="K71" s="170">
        <f>ROUND(E71*J71,2)</f>
        <v>12877.44</v>
      </c>
      <c r="L71" s="170">
        <v>21</v>
      </c>
      <c r="M71" s="170">
        <f>G71*(1+L71/100)</f>
        <v>0</v>
      </c>
      <c r="N71" s="162">
        <v>1.5399999999999999E-3</v>
      </c>
      <c r="O71" s="162">
        <f>ROUND(E71*N71,5)</f>
        <v>0.17555999999999999</v>
      </c>
      <c r="P71" s="162">
        <v>0</v>
      </c>
      <c r="Q71" s="162">
        <f>ROUND(E71*P71,5)</f>
        <v>0</v>
      </c>
      <c r="R71" s="162"/>
      <c r="S71" s="162"/>
      <c r="T71" s="163">
        <v>0.23899999999999999</v>
      </c>
      <c r="U71" s="162">
        <f>ROUND(E71*T71,2)</f>
        <v>27.25</v>
      </c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102</v>
      </c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3"/>
      <c r="B72" s="160"/>
      <c r="C72" s="186" t="s">
        <v>188</v>
      </c>
      <c r="D72" s="164"/>
      <c r="E72" s="168">
        <v>95</v>
      </c>
      <c r="F72" s="170"/>
      <c r="G72" s="170"/>
      <c r="H72" s="170"/>
      <c r="I72" s="170"/>
      <c r="J72" s="170"/>
      <c r="K72" s="170"/>
      <c r="L72" s="170"/>
      <c r="M72" s="170"/>
      <c r="N72" s="162"/>
      <c r="O72" s="162"/>
      <c r="P72" s="162"/>
      <c r="Q72" s="162"/>
      <c r="R72" s="162"/>
      <c r="S72" s="162"/>
      <c r="T72" s="163"/>
      <c r="U72" s="162"/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104</v>
      </c>
      <c r="AF72" s="152">
        <v>0</v>
      </c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3"/>
      <c r="B73" s="160"/>
      <c r="C73" s="186" t="s">
        <v>189</v>
      </c>
      <c r="D73" s="164"/>
      <c r="E73" s="168">
        <v>19</v>
      </c>
      <c r="F73" s="170"/>
      <c r="G73" s="170"/>
      <c r="H73" s="170"/>
      <c r="I73" s="170"/>
      <c r="J73" s="170"/>
      <c r="K73" s="170"/>
      <c r="L73" s="170"/>
      <c r="M73" s="170"/>
      <c r="N73" s="162"/>
      <c r="O73" s="162"/>
      <c r="P73" s="162"/>
      <c r="Q73" s="162"/>
      <c r="R73" s="162"/>
      <c r="S73" s="162"/>
      <c r="T73" s="163"/>
      <c r="U73" s="162"/>
      <c r="V73" s="152"/>
      <c r="W73" s="152"/>
      <c r="X73" s="152"/>
      <c r="Y73" s="152"/>
      <c r="Z73" s="152"/>
      <c r="AA73" s="152"/>
      <c r="AB73" s="152"/>
      <c r="AC73" s="152"/>
      <c r="AD73" s="152"/>
      <c r="AE73" s="152" t="s">
        <v>104</v>
      </c>
      <c r="AF73" s="152">
        <v>0</v>
      </c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3">
        <v>33</v>
      </c>
      <c r="B74" s="160" t="s">
        <v>190</v>
      </c>
      <c r="C74" s="185" t="s">
        <v>191</v>
      </c>
      <c r="D74" s="162" t="s">
        <v>101</v>
      </c>
      <c r="E74" s="167">
        <v>45.6</v>
      </c>
      <c r="F74" s="170"/>
      <c r="G74" s="170">
        <f t="shared" si="9"/>
        <v>0</v>
      </c>
      <c r="H74" s="170">
        <v>318.54000000000002</v>
      </c>
      <c r="I74" s="170">
        <f>ROUND(E74*H74,2)</f>
        <v>14525.42</v>
      </c>
      <c r="J74" s="170">
        <v>112.95999999999998</v>
      </c>
      <c r="K74" s="170">
        <f>ROUND(E74*J74,2)</f>
        <v>5150.9799999999996</v>
      </c>
      <c r="L74" s="170">
        <v>21</v>
      </c>
      <c r="M74" s="170">
        <f>G74*(1+L74/100)</f>
        <v>0</v>
      </c>
      <c r="N74" s="162">
        <v>1.5399999999999999E-3</v>
      </c>
      <c r="O74" s="162">
        <f>ROUND(E74*N74,5)</f>
        <v>7.0220000000000005E-2</v>
      </c>
      <c r="P74" s="162">
        <v>0</v>
      </c>
      <c r="Q74" s="162">
        <f>ROUND(E74*P74,5)</f>
        <v>0</v>
      </c>
      <c r="R74" s="162"/>
      <c r="S74" s="162"/>
      <c r="T74" s="163">
        <v>0.23899999999999999</v>
      </c>
      <c r="U74" s="162">
        <f>ROUND(E74*T74,2)</f>
        <v>10.9</v>
      </c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102</v>
      </c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3"/>
      <c r="B75" s="160"/>
      <c r="C75" s="186" t="s">
        <v>192</v>
      </c>
      <c r="D75" s="164"/>
      <c r="E75" s="168">
        <v>38</v>
      </c>
      <c r="F75" s="170"/>
      <c r="G75" s="170"/>
      <c r="H75" s="170"/>
      <c r="I75" s="170"/>
      <c r="J75" s="170"/>
      <c r="K75" s="170"/>
      <c r="L75" s="170"/>
      <c r="M75" s="170"/>
      <c r="N75" s="162"/>
      <c r="O75" s="162"/>
      <c r="P75" s="162"/>
      <c r="Q75" s="162"/>
      <c r="R75" s="162"/>
      <c r="S75" s="162"/>
      <c r="T75" s="163"/>
      <c r="U75" s="162"/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104</v>
      </c>
      <c r="AF75" s="152">
        <v>0</v>
      </c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3"/>
      <c r="B76" s="160"/>
      <c r="C76" s="186" t="s">
        <v>193</v>
      </c>
      <c r="D76" s="164"/>
      <c r="E76" s="168">
        <v>7.6</v>
      </c>
      <c r="F76" s="170"/>
      <c r="G76" s="170"/>
      <c r="H76" s="170"/>
      <c r="I76" s="170"/>
      <c r="J76" s="170"/>
      <c r="K76" s="170"/>
      <c r="L76" s="170"/>
      <c r="M76" s="170"/>
      <c r="N76" s="162"/>
      <c r="O76" s="162"/>
      <c r="P76" s="162"/>
      <c r="Q76" s="162"/>
      <c r="R76" s="162"/>
      <c r="S76" s="162"/>
      <c r="T76" s="163"/>
      <c r="U76" s="162"/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104</v>
      </c>
      <c r="AF76" s="152">
        <v>0</v>
      </c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3">
        <v>34</v>
      </c>
      <c r="B77" s="160" t="s">
        <v>194</v>
      </c>
      <c r="C77" s="185" t="s">
        <v>195</v>
      </c>
      <c r="D77" s="162" t="s">
        <v>101</v>
      </c>
      <c r="E77" s="167">
        <v>20.16</v>
      </c>
      <c r="F77" s="170"/>
      <c r="G77" s="170">
        <f t="shared" si="9"/>
        <v>0</v>
      </c>
      <c r="H77" s="170">
        <v>421.04</v>
      </c>
      <c r="I77" s="170">
        <f>ROUND(E77*H77,2)</f>
        <v>8488.17</v>
      </c>
      <c r="J77" s="170">
        <v>112.95999999999998</v>
      </c>
      <c r="K77" s="170">
        <f>ROUND(E77*J77,2)</f>
        <v>2277.27</v>
      </c>
      <c r="L77" s="170">
        <v>21</v>
      </c>
      <c r="M77" s="170">
        <f>G77*(1+L77/100)</f>
        <v>0</v>
      </c>
      <c r="N77" s="162">
        <v>1.8E-3</v>
      </c>
      <c r="O77" s="162">
        <f>ROUND(E77*N77,5)</f>
        <v>3.6290000000000003E-2</v>
      </c>
      <c r="P77" s="162">
        <v>0</v>
      </c>
      <c r="Q77" s="162">
        <f>ROUND(E77*P77,5)</f>
        <v>0</v>
      </c>
      <c r="R77" s="162"/>
      <c r="S77" s="162"/>
      <c r="T77" s="163">
        <v>0.23899999999999999</v>
      </c>
      <c r="U77" s="162">
        <f>ROUND(E77*T77,2)</f>
        <v>4.82</v>
      </c>
      <c r="V77" s="152"/>
      <c r="W77" s="152"/>
      <c r="X77" s="152"/>
      <c r="Y77" s="152"/>
      <c r="Z77" s="152"/>
      <c r="AA77" s="152"/>
      <c r="AB77" s="152"/>
      <c r="AC77" s="152"/>
      <c r="AD77" s="152"/>
      <c r="AE77" s="152" t="s">
        <v>102</v>
      </c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53"/>
      <c r="B78" s="160"/>
      <c r="C78" s="186" t="s">
        <v>196</v>
      </c>
      <c r="D78" s="164"/>
      <c r="E78" s="168">
        <v>16.8</v>
      </c>
      <c r="F78" s="170"/>
      <c r="G78" s="170"/>
      <c r="H78" s="170"/>
      <c r="I78" s="170"/>
      <c r="J78" s="170"/>
      <c r="K78" s="170"/>
      <c r="L78" s="170"/>
      <c r="M78" s="170"/>
      <c r="N78" s="162"/>
      <c r="O78" s="162"/>
      <c r="P78" s="162"/>
      <c r="Q78" s="162"/>
      <c r="R78" s="162"/>
      <c r="S78" s="162"/>
      <c r="T78" s="163"/>
      <c r="U78" s="162"/>
      <c r="V78" s="152"/>
      <c r="W78" s="152"/>
      <c r="X78" s="152"/>
      <c r="Y78" s="152"/>
      <c r="Z78" s="152"/>
      <c r="AA78" s="152"/>
      <c r="AB78" s="152"/>
      <c r="AC78" s="152"/>
      <c r="AD78" s="152"/>
      <c r="AE78" s="152" t="s">
        <v>104</v>
      </c>
      <c r="AF78" s="152">
        <v>0</v>
      </c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3"/>
      <c r="B79" s="160"/>
      <c r="C79" s="186" t="s">
        <v>197</v>
      </c>
      <c r="D79" s="164"/>
      <c r="E79" s="168">
        <v>3.36</v>
      </c>
      <c r="F79" s="170"/>
      <c r="G79" s="170"/>
      <c r="H79" s="170"/>
      <c r="I79" s="170"/>
      <c r="J79" s="170"/>
      <c r="K79" s="170"/>
      <c r="L79" s="170"/>
      <c r="M79" s="170"/>
      <c r="N79" s="162"/>
      <c r="O79" s="162"/>
      <c r="P79" s="162"/>
      <c r="Q79" s="162"/>
      <c r="R79" s="162"/>
      <c r="S79" s="162"/>
      <c r="T79" s="163"/>
      <c r="U79" s="162"/>
      <c r="V79" s="152"/>
      <c r="W79" s="152"/>
      <c r="X79" s="152"/>
      <c r="Y79" s="152"/>
      <c r="Z79" s="152"/>
      <c r="AA79" s="152"/>
      <c r="AB79" s="152"/>
      <c r="AC79" s="152"/>
      <c r="AD79" s="152"/>
      <c r="AE79" s="152" t="s">
        <v>104</v>
      </c>
      <c r="AF79" s="152">
        <v>0</v>
      </c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3">
        <v>35</v>
      </c>
      <c r="B80" s="160" t="s">
        <v>198</v>
      </c>
      <c r="C80" s="185" t="s">
        <v>199</v>
      </c>
      <c r="D80" s="162" t="s">
        <v>101</v>
      </c>
      <c r="E80" s="167">
        <v>36</v>
      </c>
      <c r="F80" s="170"/>
      <c r="G80" s="170">
        <f t="shared" si="9"/>
        <v>0</v>
      </c>
      <c r="H80" s="170">
        <v>557.04</v>
      </c>
      <c r="I80" s="170">
        <f>ROUND(E80*H80,2)</f>
        <v>20053.439999999999</v>
      </c>
      <c r="J80" s="170">
        <v>112.96000000000004</v>
      </c>
      <c r="K80" s="170">
        <f>ROUND(E80*J80,2)</f>
        <v>4066.56</v>
      </c>
      <c r="L80" s="170">
        <v>21</v>
      </c>
      <c r="M80" s="170">
        <f>G80*(1+L80/100)</f>
        <v>0</v>
      </c>
      <c r="N80" s="162">
        <v>1.8400000000000001E-3</v>
      </c>
      <c r="O80" s="162">
        <f>ROUND(E80*N80,5)</f>
        <v>6.6239999999999993E-2</v>
      </c>
      <c r="P80" s="162">
        <v>0</v>
      </c>
      <c r="Q80" s="162">
        <f>ROUND(E80*P80,5)</f>
        <v>0</v>
      </c>
      <c r="R80" s="162"/>
      <c r="S80" s="162"/>
      <c r="T80" s="163">
        <v>0.23899999999999999</v>
      </c>
      <c r="U80" s="162">
        <f>ROUND(E80*T80,2)</f>
        <v>8.6</v>
      </c>
      <c r="V80" s="152"/>
      <c r="W80" s="152"/>
      <c r="X80" s="152"/>
      <c r="Y80" s="152"/>
      <c r="Z80" s="152"/>
      <c r="AA80" s="152"/>
      <c r="AB80" s="152"/>
      <c r="AC80" s="152"/>
      <c r="AD80" s="152"/>
      <c r="AE80" s="152" t="s">
        <v>102</v>
      </c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53"/>
      <c r="B81" s="160"/>
      <c r="C81" s="186" t="s">
        <v>200</v>
      </c>
      <c r="D81" s="164"/>
      <c r="E81" s="168">
        <v>30</v>
      </c>
      <c r="F81" s="170"/>
      <c r="G81" s="170"/>
      <c r="H81" s="170"/>
      <c r="I81" s="170"/>
      <c r="J81" s="170"/>
      <c r="K81" s="170"/>
      <c r="L81" s="170"/>
      <c r="M81" s="170"/>
      <c r="N81" s="162"/>
      <c r="O81" s="162"/>
      <c r="P81" s="162"/>
      <c r="Q81" s="162"/>
      <c r="R81" s="162"/>
      <c r="S81" s="162"/>
      <c r="T81" s="163"/>
      <c r="U81" s="162"/>
      <c r="V81" s="152"/>
      <c r="W81" s="152"/>
      <c r="X81" s="152"/>
      <c r="Y81" s="152"/>
      <c r="Z81" s="152"/>
      <c r="AA81" s="152"/>
      <c r="AB81" s="152"/>
      <c r="AC81" s="152"/>
      <c r="AD81" s="152"/>
      <c r="AE81" s="152" t="s">
        <v>104</v>
      </c>
      <c r="AF81" s="152">
        <v>0</v>
      </c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53"/>
      <c r="B82" s="160"/>
      <c r="C82" s="186" t="s">
        <v>201</v>
      </c>
      <c r="D82" s="164"/>
      <c r="E82" s="168">
        <v>6</v>
      </c>
      <c r="F82" s="170"/>
      <c r="G82" s="170"/>
      <c r="H82" s="170"/>
      <c r="I82" s="170"/>
      <c r="J82" s="170"/>
      <c r="K82" s="170"/>
      <c r="L82" s="170"/>
      <c r="M82" s="170"/>
      <c r="N82" s="162"/>
      <c r="O82" s="162"/>
      <c r="P82" s="162"/>
      <c r="Q82" s="162"/>
      <c r="R82" s="162"/>
      <c r="S82" s="162"/>
      <c r="T82" s="163"/>
      <c r="U82" s="162"/>
      <c r="V82" s="152"/>
      <c r="W82" s="152"/>
      <c r="X82" s="152"/>
      <c r="Y82" s="152"/>
      <c r="Z82" s="152"/>
      <c r="AA82" s="152"/>
      <c r="AB82" s="152"/>
      <c r="AC82" s="152"/>
      <c r="AD82" s="152"/>
      <c r="AE82" s="152" t="s">
        <v>104</v>
      </c>
      <c r="AF82" s="152">
        <v>0</v>
      </c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53">
        <v>36</v>
      </c>
      <c r="B83" s="160" t="s">
        <v>202</v>
      </c>
      <c r="C83" s="185" t="s">
        <v>203</v>
      </c>
      <c r="D83" s="162" t="s">
        <v>204</v>
      </c>
      <c r="E83" s="167">
        <v>1</v>
      </c>
      <c r="F83" s="170"/>
      <c r="G83" s="170">
        <f t="shared" si="9"/>
        <v>0</v>
      </c>
      <c r="H83" s="170">
        <v>0</v>
      </c>
      <c r="I83" s="170">
        <f>ROUND(E83*H83,2)</f>
        <v>0</v>
      </c>
      <c r="J83" s="170">
        <v>6000</v>
      </c>
      <c r="K83" s="170">
        <f>ROUND(E83*J83,2)</f>
        <v>6000</v>
      </c>
      <c r="L83" s="170">
        <v>21</v>
      </c>
      <c r="M83" s="170">
        <f>G83*(1+L83/100)</f>
        <v>0</v>
      </c>
      <c r="N83" s="162">
        <v>0</v>
      </c>
      <c r="O83" s="162">
        <f>ROUND(E83*N83,5)</f>
        <v>0</v>
      </c>
      <c r="P83" s="162">
        <v>0</v>
      </c>
      <c r="Q83" s="162">
        <f>ROUND(E83*P83,5)</f>
        <v>0</v>
      </c>
      <c r="R83" s="162"/>
      <c r="S83" s="162"/>
      <c r="T83" s="163">
        <v>0</v>
      </c>
      <c r="U83" s="162">
        <f>ROUND(E83*T83,2)</f>
        <v>0</v>
      </c>
      <c r="V83" s="152"/>
      <c r="W83" s="152"/>
      <c r="X83" s="152"/>
      <c r="Y83" s="152"/>
      <c r="Z83" s="152"/>
      <c r="AA83" s="152"/>
      <c r="AB83" s="152"/>
      <c r="AC83" s="152"/>
      <c r="AD83" s="152"/>
      <c r="AE83" s="152" t="s">
        <v>102</v>
      </c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3"/>
      <c r="B84" s="160"/>
      <c r="C84" s="244" t="s">
        <v>138</v>
      </c>
      <c r="D84" s="245"/>
      <c r="E84" s="246"/>
      <c r="F84" s="247"/>
      <c r="G84" s="248"/>
      <c r="H84" s="170"/>
      <c r="I84" s="170"/>
      <c r="J84" s="170"/>
      <c r="K84" s="170"/>
      <c r="L84" s="170"/>
      <c r="M84" s="170"/>
      <c r="N84" s="162"/>
      <c r="O84" s="162"/>
      <c r="P84" s="162"/>
      <c r="Q84" s="162"/>
      <c r="R84" s="162"/>
      <c r="S84" s="162"/>
      <c r="T84" s="163"/>
      <c r="U84" s="162"/>
      <c r="V84" s="152"/>
      <c r="W84" s="152"/>
      <c r="X84" s="152"/>
      <c r="Y84" s="152"/>
      <c r="Z84" s="152"/>
      <c r="AA84" s="152"/>
      <c r="AB84" s="152"/>
      <c r="AC84" s="152"/>
      <c r="AD84" s="152"/>
      <c r="AE84" s="152" t="s">
        <v>139</v>
      </c>
      <c r="AF84" s="152"/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5" t="str">
        <f>C84</f>
        <v>Není obsaženo v databázi RTS, cenová soustava vlastní</v>
      </c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53">
        <v>37</v>
      </c>
      <c r="B85" s="160" t="s">
        <v>205</v>
      </c>
      <c r="C85" s="185" t="s">
        <v>206</v>
      </c>
      <c r="D85" s="162" t="s">
        <v>171</v>
      </c>
      <c r="E85" s="167">
        <v>0.9</v>
      </c>
      <c r="F85" s="170"/>
      <c r="G85" s="170">
        <f>E85*F85</f>
        <v>0</v>
      </c>
      <c r="H85" s="170">
        <v>0</v>
      </c>
      <c r="I85" s="170">
        <f>ROUND(E85*H85,2)</f>
        <v>0</v>
      </c>
      <c r="J85" s="170">
        <v>1222</v>
      </c>
      <c r="K85" s="170">
        <f>ROUND(E85*J85,2)</f>
        <v>1099.8</v>
      </c>
      <c r="L85" s="170">
        <v>21</v>
      </c>
      <c r="M85" s="170">
        <f>G85*(1+L85/100)</f>
        <v>0</v>
      </c>
      <c r="N85" s="162">
        <v>0</v>
      </c>
      <c r="O85" s="162">
        <f>ROUND(E85*N85,5)</f>
        <v>0</v>
      </c>
      <c r="P85" s="162">
        <v>0</v>
      </c>
      <c r="Q85" s="162">
        <f>ROUND(E85*P85,5)</f>
        <v>0</v>
      </c>
      <c r="R85" s="162"/>
      <c r="S85" s="162"/>
      <c r="T85" s="163">
        <v>3.5630000000000002</v>
      </c>
      <c r="U85" s="162">
        <f>ROUND(E85*T85,2)</f>
        <v>3.21</v>
      </c>
      <c r="V85" s="152"/>
      <c r="W85" s="152"/>
      <c r="X85" s="152"/>
      <c r="Y85" s="152"/>
      <c r="Z85" s="152"/>
      <c r="AA85" s="152"/>
      <c r="AB85" s="152"/>
      <c r="AC85" s="152"/>
      <c r="AD85" s="152"/>
      <c r="AE85" s="152" t="s">
        <v>102</v>
      </c>
      <c r="AF85" s="152"/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x14ac:dyDescent="0.2">
      <c r="A86" s="154" t="s">
        <v>97</v>
      </c>
      <c r="B86" s="161" t="s">
        <v>66</v>
      </c>
      <c r="C86" s="187" t="s">
        <v>67</v>
      </c>
      <c r="D86" s="165"/>
      <c r="E86" s="169"/>
      <c r="F86" s="171"/>
      <c r="G86" s="171">
        <f>SUM(G87:G107)+G109+G111+G112+G114+G115+G117+G118+G120+G121+G122+G123+G125</f>
        <v>0</v>
      </c>
      <c r="H86" s="171"/>
      <c r="I86" s="171">
        <f>SUM(I87:I125)</f>
        <v>52614.55</v>
      </c>
      <c r="J86" s="171"/>
      <c r="K86" s="171">
        <f>SUM(K87:K125)</f>
        <v>13351.349999999999</v>
      </c>
      <c r="L86" s="171"/>
      <c r="M86" s="171">
        <f>SUM(M87:M125)</f>
        <v>0</v>
      </c>
      <c r="N86" s="165"/>
      <c r="O86" s="165">
        <f>SUM(O87:O125)</f>
        <v>1.4950000000000003E-2</v>
      </c>
      <c r="P86" s="165"/>
      <c r="Q86" s="165">
        <f>SUM(Q87:Q125)</f>
        <v>0</v>
      </c>
      <c r="R86" s="165"/>
      <c r="S86" s="165"/>
      <c r="T86" s="166"/>
      <c r="U86" s="165">
        <f>SUM(U87:U125)</f>
        <v>25.069999999999997</v>
      </c>
      <c r="AE86" t="s">
        <v>98</v>
      </c>
    </row>
    <row r="87" spans="1:60" outlineLevel="1" x14ac:dyDescent="0.2">
      <c r="A87" s="153">
        <v>38</v>
      </c>
      <c r="B87" s="160" t="s">
        <v>207</v>
      </c>
      <c r="C87" s="185" t="s">
        <v>208</v>
      </c>
      <c r="D87" s="162" t="s">
        <v>131</v>
      </c>
      <c r="E87" s="167">
        <v>9</v>
      </c>
      <c r="F87" s="170"/>
      <c r="G87" s="170">
        <f>E87*F87</f>
        <v>0</v>
      </c>
      <c r="H87" s="170">
        <v>159.81</v>
      </c>
      <c r="I87" s="170">
        <f>ROUND(E87*H87,2)</f>
        <v>1438.29</v>
      </c>
      <c r="J87" s="170">
        <v>25.689999999999998</v>
      </c>
      <c r="K87" s="170">
        <f>ROUND(E87*J87,2)</f>
        <v>231.21</v>
      </c>
      <c r="L87" s="170">
        <v>21</v>
      </c>
      <c r="M87" s="170">
        <f>G87*(1+L87/100)</f>
        <v>0</v>
      </c>
      <c r="N87" s="162">
        <v>0</v>
      </c>
      <c r="O87" s="162">
        <f>ROUND(E87*N87,5)</f>
        <v>0</v>
      </c>
      <c r="P87" s="162">
        <v>0</v>
      </c>
      <c r="Q87" s="162">
        <f>ROUND(E87*P87,5)</f>
        <v>0</v>
      </c>
      <c r="R87" s="162"/>
      <c r="S87" s="162"/>
      <c r="T87" s="163">
        <v>6.2E-2</v>
      </c>
      <c r="U87" s="162">
        <f>ROUND(E87*T87,2)</f>
        <v>0.56000000000000005</v>
      </c>
      <c r="V87" s="152"/>
      <c r="W87" s="152"/>
      <c r="X87" s="152"/>
      <c r="Y87" s="152"/>
      <c r="Z87" s="152"/>
      <c r="AA87" s="152"/>
      <c r="AB87" s="152"/>
      <c r="AC87" s="152"/>
      <c r="AD87" s="152"/>
      <c r="AE87" s="152" t="s">
        <v>102</v>
      </c>
      <c r="AF87" s="152"/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3"/>
      <c r="B88" s="160"/>
      <c r="C88" s="186" t="s">
        <v>209</v>
      </c>
      <c r="D88" s="164"/>
      <c r="E88" s="168">
        <v>9</v>
      </c>
      <c r="F88" s="170"/>
      <c r="G88" s="170"/>
      <c r="H88" s="170"/>
      <c r="I88" s="170"/>
      <c r="J88" s="170"/>
      <c r="K88" s="170"/>
      <c r="L88" s="170"/>
      <c r="M88" s="170"/>
      <c r="N88" s="162"/>
      <c r="O88" s="162"/>
      <c r="P88" s="162"/>
      <c r="Q88" s="162"/>
      <c r="R88" s="162"/>
      <c r="S88" s="162"/>
      <c r="T88" s="163"/>
      <c r="U88" s="162"/>
      <c r="V88" s="152"/>
      <c r="W88" s="152"/>
      <c r="X88" s="152"/>
      <c r="Y88" s="152"/>
      <c r="Z88" s="152"/>
      <c r="AA88" s="152"/>
      <c r="AB88" s="152"/>
      <c r="AC88" s="152"/>
      <c r="AD88" s="152"/>
      <c r="AE88" s="152" t="s">
        <v>104</v>
      </c>
      <c r="AF88" s="152">
        <v>0</v>
      </c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3">
        <v>39</v>
      </c>
      <c r="B89" s="160" t="s">
        <v>210</v>
      </c>
      <c r="C89" s="185" t="s">
        <v>211</v>
      </c>
      <c r="D89" s="162" t="s">
        <v>131</v>
      </c>
      <c r="E89" s="167">
        <v>4</v>
      </c>
      <c r="F89" s="170"/>
      <c r="G89" s="170">
        <f t="shared" ref="G88:G107" si="10">E89*F89</f>
        <v>0</v>
      </c>
      <c r="H89" s="170">
        <v>175.42</v>
      </c>
      <c r="I89" s="170">
        <f>ROUND(E89*H89,2)</f>
        <v>701.68</v>
      </c>
      <c r="J89" s="170">
        <v>99.080000000000013</v>
      </c>
      <c r="K89" s="170">
        <f>ROUND(E89*J89,2)</f>
        <v>396.32</v>
      </c>
      <c r="L89" s="170">
        <v>21</v>
      </c>
      <c r="M89" s="170">
        <f>G89*(1+L89/100)</f>
        <v>0</v>
      </c>
      <c r="N89" s="162">
        <v>2.0000000000000001E-4</v>
      </c>
      <c r="O89" s="162">
        <f>ROUND(E89*N89,5)</f>
        <v>8.0000000000000004E-4</v>
      </c>
      <c r="P89" s="162">
        <v>0</v>
      </c>
      <c r="Q89" s="162">
        <f>ROUND(E89*P89,5)</f>
        <v>0</v>
      </c>
      <c r="R89" s="162"/>
      <c r="S89" s="162"/>
      <c r="T89" s="163">
        <v>0.20699999999999999</v>
      </c>
      <c r="U89" s="162">
        <f>ROUND(E89*T89,2)</f>
        <v>0.83</v>
      </c>
      <c r="V89" s="152"/>
      <c r="W89" s="152"/>
      <c r="X89" s="152"/>
      <c r="Y89" s="152"/>
      <c r="Z89" s="152"/>
      <c r="AA89" s="152"/>
      <c r="AB89" s="152"/>
      <c r="AC89" s="152"/>
      <c r="AD89" s="152"/>
      <c r="AE89" s="152" t="s">
        <v>102</v>
      </c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53"/>
      <c r="B90" s="160"/>
      <c r="C90" s="186" t="s">
        <v>212</v>
      </c>
      <c r="D90" s="164"/>
      <c r="E90" s="168">
        <v>4</v>
      </c>
      <c r="F90" s="170"/>
      <c r="G90" s="170"/>
      <c r="H90" s="170"/>
      <c r="I90" s="170"/>
      <c r="J90" s="170"/>
      <c r="K90" s="170"/>
      <c r="L90" s="170"/>
      <c r="M90" s="170"/>
      <c r="N90" s="162"/>
      <c r="O90" s="162"/>
      <c r="P90" s="162"/>
      <c r="Q90" s="162"/>
      <c r="R90" s="162"/>
      <c r="S90" s="162"/>
      <c r="T90" s="163"/>
      <c r="U90" s="162"/>
      <c r="V90" s="152"/>
      <c r="W90" s="152"/>
      <c r="X90" s="152"/>
      <c r="Y90" s="152"/>
      <c r="Z90" s="152"/>
      <c r="AA90" s="152"/>
      <c r="AB90" s="152"/>
      <c r="AC90" s="152"/>
      <c r="AD90" s="152"/>
      <c r="AE90" s="152" t="s">
        <v>104</v>
      </c>
      <c r="AF90" s="152">
        <v>0</v>
      </c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53">
        <v>40</v>
      </c>
      <c r="B91" s="160" t="s">
        <v>213</v>
      </c>
      <c r="C91" s="185" t="s">
        <v>214</v>
      </c>
      <c r="D91" s="162" t="s">
        <v>131</v>
      </c>
      <c r="E91" s="167">
        <v>6</v>
      </c>
      <c r="F91" s="170"/>
      <c r="G91" s="170">
        <f t="shared" si="10"/>
        <v>0</v>
      </c>
      <c r="H91" s="170">
        <v>296.85000000000002</v>
      </c>
      <c r="I91" s="170">
        <f>ROUND(E91*H91,2)</f>
        <v>1781.1</v>
      </c>
      <c r="J91" s="170">
        <v>108.64999999999998</v>
      </c>
      <c r="K91" s="170">
        <f>ROUND(E91*J91,2)</f>
        <v>651.9</v>
      </c>
      <c r="L91" s="170">
        <v>21</v>
      </c>
      <c r="M91" s="170">
        <f>G91*(1+L91/100)</f>
        <v>0</v>
      </c>
      <c r="N91" s="162">
        <v>3.2000000000000003E-4</v>
      </c>
      <c r="O91" s="162">
        <f>ROUND(E91*N91,5)</f>
        <v>1.92E-3</v>
      </c>
      <c r="P91" s="162">
        <v>0</v>
      </c>
      <c r="Q91" s="162">
        <f>ROUND(E91*P91,5)</f>
        <v>0</v>
      </c>
      <c r="R91" s="162"/>
      <c r="S91" s="162"/>
      <c r="T91" s="163">
        <v>0.22700000000000001</v>
      </c>
      <c r="U91" s="162">
        <f>ROUND(E91*T91,2)</f>
        <v>1.36</v>
      </c>
      <c r="V91" s="152"/>
      <c r="W91" s="152"/>
      <c r="X91" s="152"/>
      <c r="Y91" s="152"/>
      <c r="Z91" s="152"/>
      <c r="AA91" s="152"/>
      <c r="AB91" s="152"/>
      <c r="AC91" s="152"/>
      <c r="AD91" s="152"/>
      <c r="AE91" s="152" t="s">
        <v>102</v>
      </c>
      <c r="AF91" s="152"/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3"/>
      <c r="B92" s="160"/>
      <c r="C92" s="186" t="s">
        <v>215</v>
      </c>
      <c r="D92" s="164"/>
      <c r="E92" s="168">
        <v>6</v>
      </c>
      <c r="F92" s="170"/>
      <c r="G92" s="170"/>
      <c r="H92" s="170"/>
      <c r="I92" s="170"/>
      <c r="J92" s="170"/>
      <c r="K92" s="170"/>
      <c r="L92" s="170"/>
      <c r="M92" s="170"/>
      <c r="N92" s="162"/>
      <c r="O92" s="162"/>
      <c r="P92" s="162"/>
      <c r="Q92" s="162"/>
      <c r="R92" s="162"/>
      <c r="S92" s="162"/>
      <c r="T92" s="163"/>
      <c r="U92" s="162"/>
      <c r="V92" s="152"/>
      <c r="W92" s="152"/>
      <c r="X92" s="152"/>
      <c r="Y92" s="152"/>
      <c r="Z92" s="152"/>
      <c r="AA92" s="152"/>
      <c r="AB92" s="152"/>
      <c r="AC92" s="152"/>
      <c r="AD92" s="152"/>
      <c r="AE92" s="152" t="s">
        <v>104</v>
      </c>
      <c r="AF92" s="152">
        <v>0</v>
      </c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53">
        <v>41</v>
      </c>
      <c r="B93" s="160" t="s">
        <v>216</v>
      </c>
      <c r="C93" s="185" t="s">
        <v>217</v>
      </c>
      <c r="D93" s="162" t="s">
        <v>131</v>
      </c>
      <c r="E93" s="167">
        <v>4</v>
      </c>
      <c r="F93" s="170"/>
      <c r="G93" s="170">
        <f t="shared" si="10"/>
        <v>0</v>
      </c>
      <c r="H93" s="170">
        <v>457.25</v>
      </c>
      <c r="I93" s="170">
        <f>ROUND(E93*H93,2)</f>
        <v>1829</v>
      </c>
      <c r="J93" s="170">
        <v>128.75</v>
      </c>
      <c r="K93" s="170">
        <f>ROUND(E93*J93,2)</f>
        <v>515</v>
      </c>
      <c r="L93" s="170">
        <v>21</v>
      </c>
      <c r="M93" s="170">
        <f>G93*(1+L93/100)</f>
        <v>0</v>
      </c>
      <c r="N93" s="162">
        <v>5.1999999999999995E-4</v>
      </c>
      <c r="O93" s="162">
        <f>ROUND(E93*N93,5)</f>
        <v>2.0799999999999998E-3</v>
      </c>
      <c r="P93" s="162">
        <v>0</v>
      </c>
      <c r="Q93" s="162">
        <f>ROUND(E93*P93,5)</f>
        <v>0</v>
      </c>
      <c r="R93" s="162"/>
      <c r="S93" s="162"/>
      <c r="T93" s="163">
        <v>0.26900000000000002</v>
      </c>
      <c r="U93" s="162">
        <f>ROUND(E93*T93,2)</f>
        <v>1.08</v>
      </c>
      <c r="V93" s="152"/>
      <c r="W93" s="152"/>
      <c r="X93" s="152"/>
      <c r="Y93" s="152"/>
      <c r="Z93" s="152"/>
      <c r="AA93" s="152"/>
      <c r="AB93" s="152"/>
      <c r="AC93" s="152"/>
      <c r="AD93" s="152"/>
      <c r="AE93" s="152" t="s">
        <v>102</v>
      </c>
      <c r="AF93" s="152"/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3">
        <v>42</v>
      </c>
      <c r="B94" s="160" t="s">
        <v>218</v>
      </c>
      <c r="C94" s="185" t="s">
        <v>219</v>
      </c>
      <c r="D94" s="162" t="s">
        <v>131</v>
      </c>
      <c r="E94" s="167">
        <v>3</v>
      </c>
      <c r="F94" s="170"/>
      <c r="G94" s="170">
        <f t="shared" si="10"/>
        <v>0</v>
      </c>
      <c r="H94" s="170">
        <v>734</v>
      </c>
      <c r="I94" s="170">
        <f>ROUND(E94*H94,2)</f>
        <v>2202</v>
      </c>
      <c r="J94" s="170">
        <v>168</v>
      </c>
      <c r="K94" s="170">
        <f>ROUND(E94*J94,2)</f>
        <v>504</v>
      </c>
      <c r="L94" s="170">
        <v>21</v>
      </c>
      <c r="M94" s="170">
        <f>G94*(1+L94/100)</f>
        <v>0</v>
      </c>
      <c r="N94" s="162">
        <v>7.6999999999999996E-4</v>
      </c>
      <c r="O94" s="162">
        <f>ROUND(E94*N94,5)</f>
        <v>2.31E-3</v>
      </c>
      <c r="P94" s="162">
        <v>0</v>
      </c>
      <c r="Q94" s="162">
        <f>ROUND(E94*P94,5)</f>
        <v>0</v>
      </c>
      <c r="R94" s="162"/>
      <c r="S94" s="162"/>
      <c r="T94" s="163">
        <v>0.35099999999999998</v>
      </c>
      <c r="U94" s="162">
        <f>ROUND(E94*T94,2)</f>
        <v>1.05</v>
      </c>
      <c r="V94" s="152"/>
      <c r="W94" s="152"/>
      <c r="X94" s="152"/>
      <c r="Y94" s="152"/>
      <c r="Z94" s="152"/>
      <c r="AA94" s="152"/>
      <c r="AB94" s="152"/>
      <c r="AC94" s="152"/>
      <c r="AD94" s="152"/>
      <c r="AE94" s="152" t="s">
        <v>102</v>
      </c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3">
        <v>43</v>
      </c>
      <c r="B95" s="160" t="s">
        <v>220</v>
      </c>
      <c r="C95" s="185" t="s">
        <v>221</v>
      </c>
      <c r="D95" s="162" t="s">
        <v>131</v>
      </c>
      <c r="E95" s="167">
        <v>4</v>
      </c>
      <c r="F95" s="170"/>
      <c r="G95" s="170">
        <f t="shared" si="10"/>
        <v>0</v>
      </c>
      <c r="H95" s="170">
        <v>1037.06</v>
      </c>
      <c r="I95" s="170">
        <f>ROUND(E95*H95,2)</f>
        <v>4148.24</v>
      </c>
      <c r="J95" s="170">
        <v>202.94000000000005</v>
      </c>
      <c r="K95" s="170">
        <f>ROUND(E95*J95,2)</f>
        <v>811.76</v>
      </c>
      <c r="L95" s="170">
        <v>21</v>
      </c>
      <c r="M95" s="170">
        <f>G95*(1+L95/100)</f>
        <v>0</v>
      </c>
      <c r="N95" s="162">
        <v>1.24E-3</v>
      </c>
      <c r="O95" s="162">
        <f>ROUND(E95*N95,5)</f>
        <v>4.96E-3</v>
      </c>
      <c r="P95" s="162">
        <v>0</v>
      </c>
      <c r="Q95" s="162">
        <f>ROUND(E95*P95,5)</f>
        <v>0</v>
      </c>
      <c r="R95" s="162"/>
      <c r="S95" s="162"/>
      <c r="T95" s="163">
        <v>0.42399999999999999</v>
      </c>
      <c r="U95" s="162">
        <f>ROUND(E95*T95,2)</f>
        <v>1.7</v>
      </c>
      <c r="V95" s="152"/>
      <c r="W95" s="152"/>
      <c r="X95" s="152"/>
      <c r="Y95" s="152"/>
      <c r="Z95" s="152"/>
      <c r="AA95" s="152"/>
      <c r="AB95" s="152"/>
      <c r="AC95" s="152"/>
      <c r="AD95" s="152"/>
      <c r="AE95" s="152" t="s">
        <v>102</v>
      </c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3"/>
      <c r="B96" s="160"/>
      <c r="C96" s="186" t="s">
        <v>212</v>
      </c>
      <c r="D96" s="164"/>
      <c r="E96" s="168">
        <v>4</v>
      </c>
      <c r="F96" s="170"/>
      <c r="G96" s="170"/>
      <c r="H96" s="170"/>
      <c r="I96" s="170"/>
      <c r="J96" s="170"/>
      <c r="K96" s="170"/>
      <c r="L96" s="170"/>
      <c r="M96" s="170"/>
      <c r="N96" s="162"/>
      <c r="O96" s="162"/>
      <c r="P96" s="162"/>
      <c r="Q96" s="162"/>
      <c r="R96" s="162"/>
      <c r="S96" s="162"/>
      <c r="T96" s="163"/>
      <c r="U96" s="162"/>
      <c r="V96" s="152"/>
      <c r="W96" s="152"/>
      <c r="X96" s="152"/>
      <c r="Y96" s="152"/>
      <c r="Z96" s="152"/>
      <c r="AA96" s="152"/>
      <c r="AB96" s="152"/>
      <c r="AC96" s="152"/>
      <c r="AD96" s="152"/>
      <c r="AE96" s="152" t="s">
        <v>104</v>
      </c>
      <c r="AF96" s="152">
        <v>0</v>
      </c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3">
        <v>44</v>
      </c>
      <c r="B97" s="160" t="s">
        <v>222</v>
      </c>
      <c r="C97" s="185" t="s">
        <v>223</v>
      </c>
      <c r="D97" s="162" t="s">
        <v>131</v>
      </c>
      <c r="E97" s="167">
        <v>1</v>
      </c>
      <c r="F97" s="170"/>
      <c r="G97" s="170">
        <f t="shared" si="10"/>
        <v>0</v>
      </c>
      <c r="H97" s="170">
        <v>229.42</v>
      </c>
      <c r="I97" s="170">
        <f t="shared" ref="I97:I107" si="11">ROUND(E97*H97,2)</f>
        <v>229.42</v>
      </c>
      <c r="J97" s="170">
        <v>99.080000000000013</v>
      </c>
      <c r="K97" s="170">
        <f t="shared" ref="K97:K107" si="12">ROUND(E97*J97,2)</f>
        <v>99.08</v>
      </c>
      <c r="L97" s="170">
        <v>21</v>
      </c>
      <c r="M97" s="170">
        <f t="shared" ref="M97:M107" si="13">G97*(1+L97/100)</f>
        <v>0</v>
      </c>
      <c r="N97" s="162">
        <v>0</v>
      </c>
      <c r="O97" s="162">
        <f t="shared" ref="O97:O107" si="14">ROUND(E97*N97,5)</f>
        <v>0</v>
      </c>
      <c r="P97" s="162">
        <v>0</v>
      </c>
      <c r="Q97" s="162">
        <f t="shared" ref="Q97:Q107" si="15">ROUND(E97*P97,5)</f>
        <v>0</v>
      </c>
      <c r="R97" s="162"/>
      <c r="S97" s="162"/>
      <c r="T97" s="163">
        <v>0.20699999999999999</v>
      </c>
      <c r="U97" s="162">
        <f t="shared" ref="U97:U107" si="16">ROUND(E97*T97,2)</f>
        <v>0.21</v>
      </c>
      <c r="V97" s="152"/>
      <c r="W97" s="152"/>
      <c r="X97" s="152"/>
      <c r="Y97" s="152"/>
      <c r="Z97" s="152"/>
      <c r="AA97" s="152"/>
      <c r="AB97" s="152"/>
      <c r="AC97" s="152"/>
      <c r="AD97" s="152"/>
      <c r="AE97" s="152" t="s">
        <v>102</v>
      </c>
      <c r="AF97" s="152"/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53">
        <v>45</v>
      </c>
      <c r="B98" s="160" t="s">
        <v>224</v>
      </c>
      <c r="C98" s="185" t="s">
        <v>225</v>
      </c>
      <c r="D98" s="162" t="s">
        <v>131</v>
      </c>
      <c r="E98" s="167">
        <v>1</v>
      </c>
      <c r="F98" s="170"/>
      <c r="G98" s="170">
        <f t="shared" si="10"/>
        <v>0</v>
      </c>
      <c r="H98" s="170">
        <v>272.35000000000002</v>
      </c>
      <c r="I98" s="170">
        <f t="shared" si="11"/>
        <v>272.35000000000002</v>
      </c>
      <c r="J98" s="170">
        <v>108.64999999999998</v>
      </c>
      <c r="K98" s="170">
        <f t="shared" si="12"/>
        <v>108.65</v>
      </c>
      <c r="L98" s="170">
        <v>21</v>
      </c>
      <c r="M98" s="170">
        <f t="shared" si="13"/>
        <v>0</v>
      </c>
      <c r="N98" s="162">
        <v>0</v>
      </c>
      <c r="O98" s="162">
        <f t="shared" si="14"/>
        <v>0</v>
      </c>
      <c r="P98" s="162">
        <v>0</v>
      </c>
      <c r="Q98" s="162">
        <f t="shared" si="15"/>
        <v>0</v>
      </c>
      <c r="R98" s="162"/>
      <c r="S98" s="162"/>
      <c r="T98" s="163">
        <v>0.22700000000000001</v>
      </c>
      <c r="U98" s="162">
        <f t="shared" si="16"/>
        <v>0.23</v>
      </c>
      <c r="V98" s="152"/>
      <c r="W98" s="152"/>
      <c r="X98" s="152"/>
      <c r="Y98" s="152"/>
      <c r="Z98" s="152"/>
      <c r="AA98" s="152"/>
      <c r="AB98" s="152"/>
      <c r="AC98" s="152"/>
      <c r="AD98" s="152"/>
      <c r="AE98" s="152" t="s">
        <v>102</v>
      </c>
      <c r="AF98" s="152"/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53">
        <v>46</v>
      </c>
      <c r="B99" s="160" t="s">
        <v>226</v>
      </c>
      <c r="C99" s="185" t="s">
        <v>227</v>
      </c>
      <c r="D99" s="162" t="s">
        <v>131</v>
      </c>
      <c r="E99" s="167">
        <v>1</v>
      </c>
      <c r="F99" s="170"/>
      <c r="G99" s="170">
        <f t="shared" si="10"/>
        <v>0</v>
      </c>
      <c r="H99" s="170">
        <v>622</v>
      </c>
      <c r="I99" s="170">
        <f t="shared" si="11"/>
        <v>622</v>
      </c>
      <c r="J99" s="170">
        <v>168</v>
      </c>
      <c r="K99" s="170">
        <f t="shared" si="12"/>
        <v>168</v>
      </c>
      <c r="L99" s="170">
        <v>21</v>
      </c>
      <c r="M99" s="170">
        <f t="shared" si="13"/>
        <v>0</v>
      </c>
      <c r="N99" s="162">
        <v>0</v>
      </c>
      <c r="O99" s="162">
        <f t="shared" si="14"/>
        <v>0</v>
      </c>
      <c r="P99" s="162">
        <v>0</v>
      </c>
      <c r="Q99" s="162">
        <f t="shared" si="15"/>
        <v>0</v>
      </c>
      <c r="R99" s="162"/>
      <c r="S99" s="162"/>
      <c r="T99" s="163">
        <v>0.35099999999999998</v>
      </c>
      <c r="U99" s="162">
        <f t="shared" si="16"/>
        <v>0.35</v>
      </c>
      <c r="V99" s="152"/>
      <c r="W99" s="152"/>
      <c r="X99" s="152"/>
      <c r="Y99" s="152"/>
      <c r="Z99" s="152"/>
      <c r="AA99" s="152"/>
      <c r="AB99" s="152"/>
      <c r="AC99" s="152"/>
      <c r="AD99" s="152"/>
      <c r="AE99" s="152" t="s">
        <v>102</v>
      </c>
      <c r="AF99" s="152"/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53">
        <v>47</v>
      </c>
      <c r="B100" s="160" t="s">
        <v>228</v>
      </c>
      <c r="C100" s="185" t="s">
        <v>229</v>
      </c>
      <c r="D100" s="162" t="s">
        <v>131</v>
      </c>
      <c r="E100" s="167">
        <v>1</v>
      </c>
      <c r="F100" s="170"/>
      <c r="G100" s="170">
        <f t="shared" si="10"/>
        <v>0</v>
      </c>
      <c r="H100" s="170">
        <v>1031.06</v>
      </c>
      <c r="I100" s="170">
        <f t="shared" si="11"/>
        <v>1031.06</v>
      </c>
      <c r="J100" s="170">
        <v>202.94000000000005</v>
      </c>
      <c r="K100" s="170">
        <f t="shared" si="12"/>
        <v>202.94</v>
      </c>
      <c r="L100" s="170">
        <v>21</v>
      </c>
      <c r="M100" s="170">
        <f t="shared" si="13"/>
        <v>0</v>
      </c>
      <c r="N100" s="162">
        <v>0</v>
      </c>
      <c r="O100" s="162">
        <f t="shared" si="14"/>
        <v>0</v>
      </c>
      <c r="P100" s="162">
        <v>0</v>
      </c>
      <c r="Q100" s="162">
        <f t="shared" si="15"/>
        <v>0</v>
      </c>
      <c r="R100" s="162"/>
      <c r="S100" s="162"/>
      <c r="T100" s="163">
        <v>0.42399999999999999</v>
      </c>
      <c r="U100" s="162">
        <f t="shared" si="16"/>
        <v>0.42</v>
      </c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 t="s">
        <v>102</v>
      </c>
      <c r="AF100" s="152"/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3">
        <v>48</v>
      </c>
      <c r="B101" s="160" t="s">
        <v>230</v>
      </c>
      <c r="C101" s="185" t="s">
        <v>231</v>
      </c>
      <c r="D101" s="162" t="s">
        <v>131</v>
      </c>
      <c r="E101" s="167">
        <v>2</v>
      </c>
      <c r="F101" s="170"/>
      <c r="G101" s="170">
        <f t="shared" si="10"/>
        <v>0</v>
      </c>
      <c r="H101" s="170">
        <v>482.92</v>
      </c>
      <c r="I101" s="170">
        <f t="shared" si="11"/>
        <v>965.84</v>
      </c>
      <c r="J101" s="170">
        <v>99.079999999999984</v>
      </c>
      <c r="K101" s="170">
        <f t="shared" si="12"/>
        <v>198.16</v>
      </c>
      <c r="L101" s="170">
        <v>21</v>
      </c>
      <c r="M101" s="170">
        <f t="shared" si="13"/>
        <v>0</v>
      </c>
      <c r="N101" s="162">
        <v>2.4000000000000001E-4</v>
      </c>
      <c r="O101" s="162">
        <f t="shared" si="14"/>
        <v>4.8000000000000001E-4</v>
      </c>
      <c r="P101" s="162">
        <v>0</v>
      </c>
      <c r="Q101" s="162">
        <f t="shared" si="15"/>
        <v>0</v>
      </c>
      <c r="R101" s="162"/>
      <c r="S101" s="162"/>
      <c r="T101" s="163">
        <v>0.20699999999999999</v>
      </c>
      <c r="U101" s="162">
        <f t="shared" si="16"/>
        <v>0.41</v>
      </c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 t="s">
        <v>102</v>
      </c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3">
        <v>49</v>
      </c>
      <c r="B102" s="160" t="s">
        <v>232</v>
      </c>
      <c r="C102" s="185" t="s">
        <v>233</v>
      </c>
      <c r="D102" s="162" t="s">
        <v>131</v>
      </c>
      <c r="E102" s="167">
        <v>1</v>
      </c>
      <c r="F102" s="170"/>
      <c r="G102" s="170">
        <f t="shared" si="10"/>
        <v>0</v>
      </c>
      <c r="H102" s="170">
        <v>699.35</v>
      </c>
      <c r="I102" s="170">
        <f t="shared" si="11"/>
        <v>699.35</v>
      </c>
      <c r="J102" s="170">
        <v>108.64999999999998</v>
      </c>
      <c r="K102" s="170">
        <f t="shared" si="12"/>
        <v>108.65</v>
      </c>
      <c r="L102" s="170">
        <v>21</v>
      </c>
      <c r="M102" s="170">
        <f t="shared" si="13"/>
        <v>0</v>
      </c>
      <c r="N102" s="162">
        <v>3.6999999999999999E-4</v>
      </c>
      <c r="O102" s="162">
        <f t="shared" si="14"/>
        <v>3.6999999999999999E-4</v>
      </c>
      <c r="P102" s="162">
        <v>0</v>
      </c>
      <c r="Q102" s="162">
        <f t="shared" si="15"/>
        <v>0</v>
      </c>
      <c r="R102" s="162"/>
      <c r="S102" s="162"/>
      <c r="T102" s="163">
        <v>0.22700000000000001</v>
      </c>
      <c r="U102" s="162">
        <f t="shared" si="16"/>
        <v>0.23</v>
      </c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152" t="s">
        <v>102</v>
      </c>
      <c r="AF102" s="152"/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53">
        <v>50</v>
      </c>
      <c r="B103" s="160" t="s">
        <v>234</v>
      </c>
      <c r="C103" s="185" t="s">
        <v>235</v>
      </c>
      <c r="D103" s="162" t="s">
        <v>131</v>
      </c>
      <c r="E103" s="167">
        <v>1</v>
      </c>
      <c r="F103" s="170"/>
      <c r="G103" s="170">
        <f t="shared" si="10"/>
        <v>0</v>
      </c>
      <c r="H103" s="170">
        <v>1580</v>
      </c>
      <c r="I103" s="170">
        <f t="shared" si="11"/>
        <v>1580</v>
      </c>
      <c r="J103" s="170">
        <v>168</v>
      </c>
      <c r="K103" s="170">
        <f t="shared" si="12"/>
        <v>168</v>
      </c>
      <c r="L103" s="170">
        <v>21</v>
      </c>
      <c r="M103" s="170">
        <f t="shared" si="13"/>
        <v>0</v>
      </c>
      <c r="N103" s="162">
        <v>9.2000000000000003E-4</v>
      </c>
      <c r="O103" s="162">
        <f t="shared" si="14"/>
        <v>9.2000000000000003E-4</v>
      </c>
      <c r="P103" s="162">
        <v>0</v>
      </c>
      <c r="Q103" s="162">
        <f t="shared" si="15"/>
        <v>0</v>
      </c>
      <c r="R103" s="162"/>
      <c r="S103" s="162"/>
      <c r="T103" s="163">
        <v>0.35099999999999998</v>
      </c>
      <c r="U103" s="162">
        <f t="shared" si="16"/>
        <v>0.35</v>
      </c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 t="s">
        <v>102</v>
      </c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53">
        <v>51</v>
      </c>
      <c r="B104" s="160" t="s">
        <v>236</v>
      </c>
      <c r="C104" s="185" t="s">
        <v>237</v>
      </c>
      <c r="D104" s="162" t="s">
        <v>131</v>
      </c>
      <c r="E104" s="167">
        <v>4</v>
      </c>
      <c r="F104" s="170"/>
      <c r="G104" s="170">
        <f t="shared" si="10"/>
        <v>0</v>
      </c>
      <c r="H104" s="170">
        <v>126.77</v>
      </c>
      <c r="I104" s="170">
        <f t="shared" si="11"/>
        <v>507.08</v>
      </c>
      <c r="J104" s="170">
        <v>39.730000000000004</v>
      </c>
      <c r="K104" s="170">
        <f t="shared" si="12"/>
        <v>158.91999999999999</v>
      </c>
      <c r="L104" s="170">
        <v>21</v>
      </c>
      <c r="M104" s="170">
        <f t="shared" si="13"/>
        <v>0</v>
      </c>
      <c r="N104" s="162">
        <v>0</v>
      </c>
      <c r="O104" s="162">
        <f t="shared" si="14"/>
        <v>0</v>
      </c>
      <c r="P104" s="162">
        <v>0</v>
      </c>
      <c r="Q104" s="162">
        <f t="shared" si="15"/>
        <v>0</v>
      </c>
      <c r="R104" s="162"/>
      <c r="S104" s="162"/>
      <c r="T104" s="163">
        <v>8.3000000000000004E-2</v>
      </c>
      <c r="U104" s="162">
        <f t="shared" si="16"/>
        <v>0.33</v>
      </c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 t="s">
        <v>102</v>
      </c>
      <c r="AF104" s="152"/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3">
        <v>52</v>
      </c>
      <c r="B105" s="160" t="s">
        <v>238</v>
      </c>
      <c r="C105" s="185" t="s">
        <v>239</v>
      </c>
      <c r="D105" s="162" t="s">
        <v>131</v>
      </c>
      <c r="E105" s="167">
        <v>1</v>
      </c>
      <c r="F105" s="170"/>
      <c r="G105" s="170">
        <f t="shared" si="10"/>
        <v>0</v>
      </c>
      <c r="H105" s="170">
        <v>3396.51</v>
      </c>
      <c r="I105" s="170">
        <f t="shared" si="11"/>
        <v>3396.51</v>
      </c>
      <c r="J105" s="170">
        <v>123.48999999999978</v>
      </c>
      <c r="K105" s="170">
        <f t="shared" si="12"/>
        <v>123.49</v>
      </c>
      <c r="L105" s="170">
        <v>21</v>
      </c>
      <c r="M105" s="170">
        <f t="shared" si="13"/>
        <v>0</v>
      </c>
      <c r="N105" s="162">
        <v>5.0000000000000001E-4</v>
      </c>
      <c r="O105" s="162">
        <f t="shared" si="14"/>
        <v>5.0000000000000001E-4</v>
      </c>
      <c r="P105" s="162">
        <v>0</v>
      </c>
      <c r="Q105" s="162">
        <f t="shared" si="15"/>
        <v>0</v>
      </c>
      <c r="R105" s="162"/>
      <c r="S105" s="162"/>
      <c r="T105" s="163">
        <v>0.25800000000000001</v>
      </c>
      <c r="U105" s="162">
        <f t="shared" si="16"/>
        <v>0.26</v>
      </c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 t="s">
        <v>102</v>
      </c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3">
        <v>53</v>
      </c>
      <c r="B106" s="160" t="s">
        <v>240</v>
      </c>
      <c r="C106" s="185" t="s">
        <v>241</v>
      </c>
      <c r="D106" s="162" t="s">
        <v>131</v>
      </c>
      <c r="E106" s="167">
        <v>1</v>
      </c>
      <c r="F106" s="170"/>
      <c r="G106" s="170">
        <f t="shared" si="10"/>
        <v>0</v>
      </c>
      <c r="H106" s="170">
        <v>6162.75</v>
      </c>
      <c r="I106" s="170">
        <f t="shared" si="11"/>
        <v>6162.75</v>
      </c>
      <c r="J106" s="170">
        <v>207.25</v>
      </c>
      <c r="K106" s="170">
        <f t="shared" si="12"/>
        <v>207.25</v>
      </c>
      <c r="L106" s="170">
        <v>21</v>
      </c>
      <c r="M106" s="170">
        <f t="shared" si="13"/>
        <v>0</v>
      </c>
      <c r="N106" s="162">
        <v>5.0000000000000001E-4</v>
      </c>
      <c r="O106" s="162">
        <f t="shared" si="14"/>
        <v>5.0000000000000001E-4</v>
      </c>
      <c r="P106" s="162">
        <v>0</v>
      </c>
      <c r="Q106" s="162">
        <f t="shared" si="15"/>
        <v>0</v>
      </c>
      <c r="R106" s="162"/>
      <c r="S106" s="162"/>
      <c r="T106" s="163">
        <v>0.433</v>
      </c>
      <c r="U106" s="162">
        <f t="shared" si="16"/>
        <v>0.43</v>
      </c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 t="s">
        <v>102</v>
      </c>
      <c r="AF106" s="152"/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3">
        <v>54</v>
      </c>
      <c r="B107" s="160" t="s">
        <v>242</v>
      </c>
      <c r="C107" s="185" t="s">
        <v>243</v>
      </c>
      <c r="D107" s="162" t="s">
        <v>131</v>
      </c>
      <c r="E107" s="167">
        <v>1</v>
      </c>
      <c r="F107" s="170"/>
      <c r="G107" s="170">
        <f t="shared" si="10"/>
        <v>0</v>
      </c>
      <c r="H107" s="170">
        <v>0</v>
      </c>
      <c r="I107" s="170">
        <f t="shared" si="11"/>
        <v>0</v>
      </c>
      <c r="J107" s="170">
        <v>142</v>
      </c>
      <c r="K107" s="170">
        <f t="shared" si="12"/>
        <v>142</v>
      </c>
      <c r="L107" s="170">
        <v>21</v>
      </c>
      <c r="M107" s="170">
        <f t="shared" si="13"/>
        <v>0</v>
      </c>
      <c r="N107" s="162">
        <v>0</v>
      </c>
      <c r="O107" s="162">
        <f t="shared" si="14"/>
        <v>0</v>
      </c>
      <c r="P107" s="162">
        <v>0</v>
      </c>
      <c r="Q107" s="162">
        <f t="shared" si="15"/>
        <v>0</v>
      </c>
      <c r="R107" s="162"/>
      <c r="S107" s="162"/>
      <c r="T107" s="163">
        <v>0</v>
      </c>
      <c r="U107" s="162">
        <f t="shared" si="16"/>
        <v>0</v>
      </c>
      <c r="V107" s="152"/>
      <c r="W107" s="152"/>
      <c r="X107" s="152"/>
      <c r="Y107" s="152"/>
      <c r="Z107" s="152"/>
      <c r="AA107" s="152"/>
      <c r="AB107" s="152"/>
      <c r="AC107" s="152"/>
      <c r="AD107" s="152"/>
      <c r="AE107" s="152" t="s">
        <v>102</v>
      </c>
      <c r="AF107" s="152"/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3"/>
      <c r="B108" s="160"/>
      <c r="C108" s="244" t="s">
        <v>138</v>
      </c>
      <c r="D108" s="245"/>
      <c r="E108" s="246"/>
      <c r="F108" s="247"/>
      <c r="G108" s="248"/>
      <c r="H108" s="170"/>
      <c r="I108" s="170"/>
      <c r="J108" s="170"/>
      <c r="K108" s="170"/>
      <c r="L108" s="170"/>
      <c r="M108" s="170"/>
      <c r="N108" s="162"/>
      <c r="O108" s="162"/>
      <c r="P108" s="162"/>
      <c r="Q108" s="162"/>
      <c r="R108" s="162"/>
      <c r="S108" s="162"/>
      <c r="T108" s="163"/>
      <c r="U108" s="162"/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 t="s">
        <v>139</v>
      </c>
      <c r="AF108" s="152"/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5" t="str">
        <f>C108</f>
        <v>Není obsaženo v databázi RTS, cenová soustava vlastní</v>
      </c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53">
        <v>55</v>
      </c>
      <c r="B109" s="160" t="s">
        <v>244</v>
      </c>
      <c r="C109" s="185" t="s">
        <v>245</v>
      </c>
      <c r="D109" s="162" t="s">
        <v>131</v>
      </c>
      <c r="E109" s="167">
        <v>1</v>
      </c>
      <c r="F109" s="170"/>
      <c r="G109" s="170">
        <f>E109*F109</f>
        <v>0</v>
      </c>
      <c r="H109" s="170">
        <v>0</v>
      </c>
      <c r="I109" s="170">
        <f>ROUND(E109*H109,2)</f>
        <v>0</v>
      </c>
      <c r="J109" s="170">
        <v>89</v>
      </c>
      <c r="K109" s="170">
        <f>ROUND(E109*J109,2)</f>
        <v>89</v>
      </c>
      <c r="L109" s="170">
        <v>21</v>
      </c>
      <c r="M109" s="170">
        <f>G109*(1+L109/100)</f>
        <v>0</v>
      </c>
      <c r="N109" s="162">
        <v>0</v>
      </c>
      <c r="O109" s="162">
        <f>ROUND(E109*N109,5)</f>
        <v>0</v>
      </c>
      <c r="P109" s="162">
        <v>0</v>
      </c>
      <c r="Q109" s="162">
        <f>ROUND(E109*P109,5)</f>
        <v>0</v>
      </c>
      <c r="R109" s="162"/>
      <c r="S109" s="162"/>
      <c r="T109" s="163">
        <v>0</v>
      </c>
      <c r="U109" s="162">
        <f>ROUND(E109*T109,2)</f>
        <v>0</v>
      </c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 t="s">
        <v>102</v>
      </c>
      <c r="AF109" s="152"/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53"/>
      <c r="B110" s="160"/>
      <c r="C110" s="244" t="s">
        <v>138</v>
      </c>
      <c r="D110" s="245"/>
      <c r="E110" s="246"/>
      <c r="F110" s="247"/>
      <c r="G110" s="248"/>
      <c r="H110" s="170"/>
      <c r="I110" s="170"/>
      <c r="J110" s="170"/>
      <c r="K110" s="170"/>
      <c r="L110" s="170"/>
      <c r="M110" s="170"/>
      <c r="N110" s="162"/>
      <c r="O110" s="162"/>
      <c r="P110" s="162"/>
      <c r="Q110" s="162"/>
      <c r="R110" s="162"/>
      <c r="S110" s="162"/>
      <c r="T110" s="163"/>
      <c r="U110" s="162"/>
      <c r="V110" s="152"/>
      <c r="W110" s="152"/>
      <c r="X110" s="152"/>
      <c r="Y110" s="152"/>
      <c r="Z110" s="152"/>
      <c r="AA110" s="152"/>
      <c r="AB110" s="152"/>
      <c r="AC110" s="152"/>
      <c r="AD110" s="152"/>
      <c r="AE110" s="152" t="s">
        <v>139</v>
      </c>
      <c r="AF110" s="152"/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5" t="str">
        <f>C110</f>
        <v>Není obsaženo v databázi RTS, cenová soustava vlastní</v>
      </c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53">
        <v>56</v>
      </c>
      <c r="B111" s="160" t="s">
        <v>246</v>
      </c>
      <c r="C111" s="185" t="s">
        <v>247</v>
      </c>
      <c r="D111" s="162" t="s">
        <v>131</v>
      </c>
      <c r="E111" s="167">
        <v>5</v>
      </c>
      <c r="F111" s="170"/>
      <c r="G111" s="170">
        <f>E111*F111</f>
        <v>0</v>
      </c>
      <c r="H111" s="170">
        <v>326.5</v>
      </c>
      <c r="I111" s="170">
        <f>ROUND(E111*H111,2)</f>
        <v>1632.5</v>
      </c>
      <c r="J111" s="170">
        <v>0</v>
      </c>
      <c r="K111" s="170">
        <f>ROUND(E111*J111,2)</f>
        <v>0</v>
      </c>
      <c r="L111" s="170">
        <v>21</v>
      </c>
      <c r="M111" s="170">
        <f>G111*(1+L111/100)</f>
        <v>0</v>
      </c>
      <c r="N111" s="162">
        <v>0</v>
      </c>
      <c r="O111" s="162">
        <f>ROUND(E111*N111,5)</f>
        <v>0</v>
      </c>
      <c r="P111" s="162">
        <v>0</v>
      </c>
      <c r="Q111" s="162">
        <f>ROUND(E111*P111,5)</f>
        <v>0</v>
      </c>
      <c r="R111" s="162"/>
      <c r="S111" s="162"/>
      <c r="T111" s="163">
        <v>0</v>
      </c>
      <c r="U111" s="162">
        <f>ROUND(E111*T111,2)</f>
        <v>0</v>
      </c>
      <c r="V111" s="152"/>
      <c r="W111" s="152"/>
      <c r="X111" s="152"/>
      <c r="Y111" s="152"/>
      <c r="Z111" s="152"/>
      <c r="AA111" s="152"/>
      <c r="AB111" s="152"/>
      <c r="AC111" s="152"/>
      <c r="AD111" s="152"/>
      <c r="AE111" s="152" t="s">
        <v>162</v>
      </c>
      <c r="AF111" s="152"/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3">
        <v>57</v>
      </c>
      <c r="B112" s="160" t="s">
        <v>248</v>
      </c>
      <c r="C112" s="185" t="s">
        <v>249</v>
      </c>
      <c r="D112" s="162" t="s">
        <v>131</v>
      </c>
      <c r="E112" s="167">
        <v>6</v>
      </c>
      <c r="F112" s="170"/>
      <c r="G112" s="170">
        <f t="shared" ref="G112:G139" si="17">E112*F112</f>
        <v>0</v>
      </c>
      <c r="H112" s="170">
        <v>1.68</v>
      </c>
      <c r="I112" s="170">
        <f>ROUND(E112*H112,2)</f>
        <v>10.08</v>
      </c>
      <c r="J112" s="170">
        <v>24.42</v>
      </c>
      <c r="K112" s="170">
        <f>ROUND(E112*J112,2)</f>
        <v>146.52000000000001</v>
      </c>
      <c r="L112" s="170">
        <v>21</v>
      </c>
      <c r="M112" s="170">
        <f>G112*(1+L112/100)</f>
        <v>0</v>
      </c>
      <c r="N112" s="162">
        <v>0</v>
      </c>
      <c r="O112" s="162">
        <f>ROUND(E112*N112,5)</f>
        <v>0</v>
      </c>
      <c r="P112" s="162">
        <v>0</v>
      </c>
      <c r="Q112" s="162">
        <f>ROUND(E112*P112,5)</f>
        <v>0</v>
      </c>
      <c r="R112" s="162"/>
      <c r="S112" s="162"/>
      <c r="T112" s="163">
        <v>5.0999999999999997E-2</v>
      </c>
      <c r="U112" s="162">
        <f>ROUND(E112*T112,2)</f>
        <v>0.31</v>
      </c>
      <c r="V112" s="152"/>
      <c r="W112" s="152"/>
      <c r="X112" s="152"/>
      <c r="Y112" s="152"/>
      <c r="Z112" s="152"/>
      <c r="AA112" s="152"/>
      <c r="AB112" s="152"/>
      <c r="AC112" s="152"/>
      <c r="AD112" s="152"/>
      <c r="AE112" s="152" t="s">
        <v>102</v>
      </c>
      <c r="AF112" s="152"/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53"/>
      <c r="B113" s="160"/>
      <c r="C113" s="186" t="s">
        <v>250</v>
      </c>
      <c r="D113" s="164"/>
      <c r="E113" s="168">
        <v>6</v>
      </c>
      <c r="F113" s="170"/>
      <c r="G113" s="170"/>
      <c r="H113" s="170"/>
      <c r="I113" s="170"/>
      <c r="J113" s="170"/>
      <c r="K113" s="170"/>
      <c r="L113" s="170"/>
      <c r="M113" s="170"/>
      <c r="N113" s="162"/>
      <c r="O113" s="162"/>
      <c r="P113" s="162"/>
      <c r="Q113" s="162"/>
      <c r="R113" s="162"/>
      <c r="S113" s="162"/>
      <c r="T113" s="163"/>
      <c r="U113" s="162"/>
      <c r="V113" s="152"/>
      <c r="W113" s="152"/>
      <c r="X113" s="152"/>
      <c r="Y113" s="152"/>
      <c r="Z113" s="152"/>
      <c r="AA113" s="152"/>
      <c r="AB113" s="152"/>
      <c r="AC113" s="152"/>
      <c r="AD113" s="152"/>
      <c r="AE113" s="152" t="s">
        <v>104</v>
      </c>
      <c r="AF113" s="152">
        <v>0</v>
      </c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3">
        <v>58</v>
      </c>
      <c r="B114" s="160" t="s">
        <v>251</v>
      </c>
      <c r="C114" s="185" t="s">
        <v>252</v>
      </c>
      <c r="D114" s="162" t="s">
        <v>131</v>
      </c>
      <c r="E114" s="167">
        <v>1</v>
      </c>
      <c r="F114" s="170"/>
      <c r="G114" s="170">
        <f t="shared" si="17"/>
        <v>0</v>
      </c>
      <c r="H114" s="170">
        <v>213.02</v>
      </c>
      <c r="I114" s="170">
        <f>ROUND(E114*H114,2)</f>
        <v>213.02</v>
      </c>
      <c r="J114" s="170">
        <v>78.97999999999999</v>
      </c>
      <c r="K114" s="170">
        <f>ROUND(E114*J114,2)</f>
        <v>78.98</v>
      </c>
      <c r="L114" s="170">
        <v>21</v>
      </c>
      <c r="M114" s="170">
        <f>G114*(1+L114/100)</f>
        <v>0</v>
      </c>
      <c r="N114" s="162">
        <v>1.1E-4</v>
      </c>
      <c r="O114" s="162">
        <f>ROUND(E114*N114,5)</f>
        <v>1.1E-4</v>
      </c>
      <c r="P114" s="162">
        <v>0</v>
      </c>
      <c r="Q114" s="162">
        <f>ROUND(E114*P114,5)</f>
        <v>0</v>
      </c>
      <c r="R114" s="162"/>
      <c r="S114" s="162"/>
      <c r="T114" s="163">
        <v>0.16500000000000001</v>
      </c>
      <c r="U114" s="162">
        <f>ROUND(E114*T114,2)</f>
        <v>0.17</v>
      </c>
      <c r="V114" s="152"/>
      <c r="W114" s="152"/>
      <c r="X114" s="152"/>
      <c r="Y114" s="152"/>
      <c r="Z114" s="152"/>
      <c r="AA114" s="152"/>
      <c r="AB114" s="152"/>
      <c r="AC114" s="152"/>
      <c r="AD114" s="152"/>
      <c r="AE114" s="152" t="s">
        <v>102</v>
      </c>
      <c r="AF114" s="152"/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ht="22.5" outlineLevel="1" x14ac:dyDescent="0.2">
      <c r="A115" s="153">
        <v>59</v>
      </c>
      <c r="B115" s="160" t="s">
        <v>253</v>
      </c>
      <c r="C115" s="185" t="s">
        <v>254</v>
      </c>
      <c r="D115" s="162" t="s">
        <v>131</v>
      </c>
      <c r="E115" s="167">
        <v>1</v>
      </c>
      <c r="F115" s="170"/>
      <c r="G115" s="170">
        <f t="shared" si="17"/>
        <v>0</v>
      </c>
      <c r="H115" s="170">
        <v>0</v>
      </c>
      <c r="I115" s="170">
        <f>ROUND(E115*H115,2)</f>
        <v>0</v>
      </c>
      <c r="J115" s="170">
        <v>1196.7</v>
      </c>
      <c r="K115" s="170">
        <f>ROUND(E115*J115,2)</f>
        <v>1196.7</v>
      </c>
      <c r="L115" s="170">
        <v>21</v>
      </c>
      <c r="M115" s="170">
        <f>G115*(1+L115/100)</f>
        <v>0</v>
      </c>
      <c r="N115" s="162">
        <v>0</v>
      </c>
      <c r="O115" s="162">
        <f>ROUND(E115*N115,5)</f>
        <v>0</v>
      </c>
      <c r="P115" s="162">
        <v>0</v>
      </c>
      <c r="Q115" s="162">
        <f>ROUND(E115*P115,5)</f>
        <v>0</v>
      </c>
      <c r="R115" s="162"/>
      <c r="S115" s="162"/>
      <c r="T115" s="163">
        <v>0</v>
      </c>
      <c r="U115" s="162">
        <f>ROUND(E115*T115,2)</f>
        <v>0</v>
      </c>
      <c r="V115" s="152"/>
      <c r="W115" s="152"/>
      <c r="X115" s="152"/>
      <c r="Y115" s="152"/>
      <c r="Z115" s="152"/>
      <c r="AA115" s="152"/>
      <c r="AB115" s="152"/>
      <c r="AC115" s="152"/>
      <c r="AD115" s="152"/>
      <c r="AE115" s="152" t="s">
        <v>102</v>
      </c>
      <c r="AF115" s="152"/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3"/>
      <c r="B116" s="160"/>
      <c r="C116" s="244" t="s">
        <v>138</v>
      </c>
      <c r="D116" s="245"/>
      <c r="E116" s="246"/>
      <c r="F116" s="247"/>
      <c r="G116" s="248"/>
      <c r="H116" s="170"/>
      <c r="I116" s="170"/>
      <c r="J116" s="170"/>
      <c r="K116" s="170"/>
      <c r="L116" s="170"/>
      <c r="M116" s="170"/>
      <c r="N116" s="162"/>
      <c r="O116" s="162"/>
      <c r="P116" s="162"/>
      <c r="Q116" s="162"/>
      <c r="R116" s="162"/>
      <c r="S116" s="162"/>
      <c r="T116" s="163"/>
      <c r="U116" s="162"/>
      <c r="V116" s="152"/>
      <c r="W116" s="152"/>
      <c r="X116" s="152"/>
      <c r="Y116" s="152"/>
      <c r="Z116" s="152"/>
      <c r="AA116" s="152"/>
      <c r="AB116" s="152"/>
      <c r="AC116" s="152"/>
      <c r="AD116" s="152"/>
      <c r="AE116" s="152" t="s">
        <v>139</v>
      </c>
      <c r="AF116" s="152"/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5" t="str">
        <f>C116</f>
        <v>Není obsaženo v databázi RTS, cenová soustava vlastní</v>
      </c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53">
        <v>60</v>
      </c>
      <c r="B117" s="160" t="s">
        <v>255</v>
      </c>
      <c r="C117" s="185" t="s">
        <v>256</v>
      </c>
      <c r="D117" s="162" t="s">
        <v>131</v>
      </c>
      <c r="E117" s="167">
        <v>1</v>
      </c>
      <c r="F117" s="170"/>
      <c r="G117" s="170">
        <f t="shared" si="17"/>
        <v>0</v>
      </c>
      <c r="H117" s="170">
        <v>4.49</v>
      </c>
      <c r="I117" s="170">
        <f>ROUND(E117*H117,2)</f>
        <v>4.49</v>
      </c>
      <c r="J117" s="170">
        <v>98.51</v>
      </c>
      <c r="K117" s="170">
        <f>ROUND(E117*J117,2)</f>
        <v>98.51</v>
      </c>
      <c r="L117" s="170">
        <v>21</v>
      </c>
      <c r="M117" s="170">
        <f>G117*(1+L117/100)</f>
        <v>0</v>
      </c>
      <c r="N117" s="162">
        <v>0</v>
      </c>
      <c r="O117" s="162">
        <f>ROUND(E117*N117,5)</f>
        <v>0</v>
      </c>
      <c r="P117" s="162">
        <v>0</v>
      </c>
      <c r="Q117" s="162">
        <f>ROUND(E117*P117,5)</f>
        <v>0</v>
      </c>
      <c r="R117" s="162"/>
      <c r="S117" s="162"/>
      <c r="T117" s="163">
        <v>0.20599999999999999</v>
      </c>
      <c r="U117" s="162">
        <f>ROUND(E117*T117,2)</f>
        <v>0.21</v>
      </c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 t="s">
        <v>102</v>
      </c>
      <c r="AF117" s="152"/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ht="22.5" outlineLevel="1" x14ac:dyDescent="0.2">
      <c r="A118" s="153">
        <v>61</v>
      </c>
      <c r="B118" s="160" t="s">
        <v>257</v>
      </c>
      <c r="C118" s="185" t="s">
        <v>258</v>
      </c>
      <c r="D118" s="162" t="s">
        <v>131</v>
      </c>
      <c r="E118" s="167">
        <v>26</v>
      </c>
      <c r="F118" s="170"/>
      <c r="G118" s="170">
        <f t="shared" si="17"/>
        <v>0</v>
      </c>
      <c r="H118" s="170">
        <v>318.74</v>
      </c>
      <c r="I118" s="170">
        <f>ROUND(E118*H118,2)</f>
        <v>8287.24</v>
      </c>
      <c r="J118" s="170">
        <v>83.759999999999991</v>
      </c>
      <c r="K118" s="170">
        <f>ROUND(E118*J118,2)</f>
        <v>2177.7600000000002</v>
      </c>
      <c r="L118" s="170">
        <v>21</v>
      </c>
      <c r="M118" s="170">
        <f>G118*(1+L118/100)</f>
        <v>0</v>
      </c>
      <c r="N118" s="162">
        <v>0</v>
      </c>
      <c r="O118" s="162">
        <f>ROUND(E118*N118,5)</f>
        <v>0</v>
      </c>
      <c r="P118" s="162">
        <v>0</v>
      </c>
      <c r="Q118" s="162">
        <f>ROUND(E118*P118,5)</f>
        <v>0</v>
      </c>
      <c r="R118" s="162"/>
      <c r="S118" s="162"/>
      <c r="T118" s="163">
        <v>0.17499999999999999</v>
      </c>
      <c r="U118" s="162">
        <f>ROUND(E118*T118,2)</f>
        <v>4.55</v>
      </c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 t="s">
        <v>102</v>
      </c>
      <c r="AF118" s="152"/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3"/>
      <c r="B119" s="160"/>
      <c r="C119" s="186" t="s">
        <v>259</v>
      </c>
      <c r="D119" s="164"/>
      <c r="E119" s="168">
        <v>26</v>
      </c>
      <c r="F119" s="170"/>
      <c r="G119" s="170"/>
      <c r="H119" s="170"/>
      <c r="I119" s="170"/>
      <c r="J119" s="170"/>
      <c r="K119" s="170"/>
      <c r="L119" s="170"/>
      <c r="M119" s="170"/>
      <c r="N119" s="162"/>
      <c r="O119" s="162"/>
      <c r="P119" s="162"/>
      <c r="Q119" s="162"/>
      <c r="R119" s="162"/>
      <c r="S119" s="162"/>
      <c r="T119" s="163"/>
      <c r="U119" s="162"/>
      <c r="V119" s="152"/>
      <c r="W119" s="152"/>
      <c r="X119" s="152"/>
      <c r="Y119" s="152"/>
      <c r="Z119" s="152"/>
      <c r="AA119" s="152"/>
      <c r="AB119" s="152"/>
      <c r="AC119" s="152"/>
      <c r="AD119" s="152"/>
      <c r="AE119" s="152" t="s">
        <v>104</v>
      </c>
      <c r="AF119" s="152">
        <v>0</v>
      </c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ht="22.5" outlineLevel="1" x14ac:dyDescent="0.2">
      <c r="A120" s="153">
        <v>62</v>
      </c>
      <c r="B120" s="160" t="s">
        <v>260</v>
      </c>
      <c r="C120" s="185" t="s">
        <v>261</v>
      </c>
      <c r="D120" s="162" t="s">
        <v>131</v>
      </c>
      <c r="E120" s="167">
        <v>11</v>
      </c>
      <c r="F120" s="170"/>
      <c r="G120" s="170">
        <f t="shared" si="17"/>
        <v>0</v>
      </c>
      <c r="H120" s="170">
        <v>298.74</v>
      </c>
      <c r="I120" s="170">
        <f>ROUND(E120*H120,2)</f>
        <v>3286.14</v>
      </c>
      <c r="J120" s="170">
        <v>83.759999999999991</v>
      </c>
      <c r="K120" s="170">
        <f>ROUND(E120*J120,2)</f>
        <v>921.36</v>
      </c>
      <c r="L120" s="170">
        <v>21</v>
      </c>
      <c r="M120" s="170">
        <f>G120*(1+L120/100)</f>
        <v>0</v>
      </c>
      <c r="N120" s="162">
        <v>0</v>
      </c>
      <c r="O120" s="162">
        <f>ROUND(E120*N120,5)</f>
        <v>0</v>
      </c>
      <c r="P120" s="162">
        <v>0</v>
      </c>
      <c r="Q120" s="162">
        <f>ROUND(E120*P120,5)</f>
        <v>0</v>
      </c>
      <c r="R120" s="162"/>
      <c r="S120" s="162"/>
      <c r="T120" s="163">
        <v>0.17499999999999999</v>
      </c>
      <c r="U120" s="162">
        <f>ROUND(E120*T120,2)</f>
        <v>1.93</v>
      </c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 t="s">
        <v>102</v>
      </c>
      <c r="AF120" s="152"/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3">
        <v>63</v>
      </c>
      <c r="B121" s="160" t="s">
        <v>262</v>
      </c>
      <c r="C121" s="185" t="s">
        <v>263</v>
      </c>
      <c r="D121" s="162" t="s">
        <v>131</v>
      </c>
      <c r="E121" s="167">
        <v>26</v>
      </c>
      <c r="F121" s="170"/>
      <c r="G121" s="170">
        <f t="shared" si="17"/>
        <v>0</v>
      </c>
      <c r="H121" s="170">
        <v>190.25</v>
      </c>
      <c r="I121" s="170">
        <f>ROUND(E121*H121,2)</f>
        <v>4946.5</v>
      </c>
      <c r="J121" s="170">
        <v>39.25</v>
      </c>
      <c r="K121" s="170">
        <f>ROUND(E121*J121,2)</f>
        <v>1020.5</v>
      </c>
      <c r="L121" s="170">
        <v>21</v>
      </c>
      <c r="M121" s="170">
        <f>G121*(1+L121/100)</f>
        <v>0</v>
      </c>
      <c r="N121" s="162">
        <v>0</v>
      </c>
      <c r="O121" s="162">
        <f>ROUND(E121*N121,5)</f>
        <v>0</v>
      </c>
      <c r="P121" s="162">
        <v>0</v>
      </c>
      <c r="Q121" s="162">
        <f>ROUND(E121*P121,5)</f>
        <v>0</v>
      </c>
      <c r="R121" s="162"/>
      <c r="S121" s="162"/>
      <c r="T121" s="163">
        <v>8.2000000000000003E-2</v>
      </c>
      <c r="U121" s="162">
        <f>ROUND(E121*T121,2)</f>
        <v>2.13</v>
      </c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 t="s">
        <v>102</v>
      </c>
      <c r="AF121" s="152"/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53">
        <v>64</v>
      </c>
      <c r="B122" s="160" t="s">
        <v>264</v>
      </c>
      <c r="C122" s="185" t="s">
        <v>265</v>
      </c>
      <c r="D122" s="162" t="s">
        <v>131</v>
      </c>
      <c r="E122" s="167">
        <v>11</v>
      </c>
      <c r="F122" s="170"/>
      <c r="G122" s="170">
        <f t="shared" si="17"/>
        <v>0</v>
      </c>
      <c r="H122" s="170">
        <v>181.75</v>
      </c>
      <c r="I122" s="170">
        <f>ROUND(E122*H122,2)</f>
        <v>1999.25</v>
      </c>
      <c r="J122" s="170">
        <v>39.25</v>
      </c>
      <c r="K122" s="170">
        <f>ROUND(E122*J122,2)</f>
        <v>431.75</v>
      </c>
      <c r="L122" s="170">
        <v>21</v>
      </c>
      <c r="M122" s="170">
        <f>G122*(1+L122/100)</f>
        <v>0</v>
      </c>
      <c r="N122" s="162">
        <v>0</v>
      </c>
      <c r="O122" s="162">
        <f>ROUND(E122*N122,5)</f>
        <v>0</v>
      </c>
      <c r="P122" s="162">
        <v>0</v>
      </c>
      <c r="Q122" s="162">
        <f>ROUND(E122*P122,5)</f>
        <v>0</v>
      </c>
      <c r="R122" s="162"/>
      <c r="S122" s="162"/>
      <c r="T122" s="163">
        <v>8.2000000000000003E-2</v>
      </c>
      <c r="U122" s="162">
        <f>ROUND(E122*T122,2)</f>
        <v>0.9</v>
      </c>
      <c r="V122" s="152"/>
      <c r="W122" s="152"/>
      <c r="X122" s="152"/>
      <c r="Y122" s="152"/>
      <c r="Z122" s="152"/>
      <c r="AA122" s="152"/>
      <c r="AB122" s="152"/>
      <c r="AC122" s="152"/>
      <c r="AD122" s="152"/>
      <c r="AE122" s="152" t="s">
        <v>102</v>
      </c>
      <c r="AF122" s="152"/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53">
        <v>65</v>
      </c>
      <c r="B123" s="160" t="s">
        <v>266</v>
      </c>
      <c r="C123" s="185" t="s">
        <v>267</v>
      </c>
      <c r="D123" s="162" t="s">
        <v>131</v>
      </c>
      <c r="E123" s="167">
        <v>74</v>
      </c>
      <c r="F123" s="170"/>
      <c r="G123" s="170">
        <f t="shared" si="17"/>
        <v>0</v>
      </c>
      <c r="H123" s="170">
        <v>63.09</v>
      </c>
      <c r="I123" s="170">
        <f>ROUND(E123*H123,2)</f>
        <v>4668.66</v>
      </c>
      <c r="J123" s="170">
        <v>31.11</v>
      </c>
      <c r="K123" s="170">
        <f>ROUND(E123*J123,2)</f>
        <v>2302.14</v>
      </c>
      <c r="L123" s="170">
        <v>21</v>
      </c>
      <c r="M123" s="170">
        <f>G123*(1+L123/100)</f>
        <v>0</v>
      </c>
      <c r="N123" s="162">
        <v>0</v>
      </c>
      <c r="O123" s="162">
        <f>ROUND(E123*N123,5)</f>
        <v>0</v>
      </c>
      <c r="P123" s="162">
        <v>0</v>
      </c>
      <c r="Q123" s="162">
        <f>ROUND(E123*P123,5)</f>
        <v>0</v>
      </c>
      <c r="R123" s="162"/>
      <c r="S123" s="162"/>
      <c r="T123" s="163">
        <v>6.5000000000000002E-2</v>
      </c>
      <c r="U123" s="162">
        <f>ROUND(E123*T123,2)</f>
        <v>4.8099999999999996</v>
      </c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 t="s">
        <v>102</v>
      </c>
      <c r="AF123" s="152"/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3"/>
      <c r="B124" s="160"/>
      <c r="C124" s="186" t="s">
        <v>268</v>
      </c>
      <c r="D124" s="164"/>
      <c r="E124" s="168">
        <v>74</v>
      </c>
      <c r="F124" s="170"/>
      <c r="G124" s="170"/>
      <c r="H124" s="170"/>
      <c r="I124" s="170"/>
      <c r="J124" s="170"/>
      <c r="K124" s="170"/>
      <c r="L124" s="170"/>
      <c r="M124" s="170"/>
      <c r="N124" s="162"/>
      <c r="O124" s="162"/>
      <c r="P124" s="162"/>
      <c r="Q124" s="162"/>
      <c r="R124" s="162"/>
      <c r="S124" s="162"/>
      <c r="T124" s="163"/>
      <c r="U124" s="162"/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 t="s">
        <v>104</v>
      </c>
      <c r="AF124" s="152">
        <v>0</v>
      </c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53">
        <v>66</v>
      </c>
      <c r="B125" s="160" t="s">
        <v>269</v>
      </c>
      <c r="C125" s="185" t="s">
        <v>270</v>
      </c>
      <c r="D125" s="162" t="s">
        <v>171</v>
      </c>
      <c r="E125" s="167">
        <v>0.1</v>
      </c>
      <c r="F125" s="170"/>
      <c r="G125" s="170">
        <f t="shared" si="17"/>
        <v>0</v>
      </c>
      <c r="H125" s="170">
        <v>0</v>
      </c>
      <c r="I125" s="170">
        <f>ROUND(E125*H125,2)</f>
        <v>0</v>
      </c>
      <c r="J125" s="170">
        <v>928</v>
      </c>
      <c r="K125" s="170">
        <f>ROUND(E125*J125,2)</f>
        <v>92.8</v>
      </c>
      <c r="L125" s="170">
        <v>21</v>
      </c>
      <c r="M125" s="170">
        <f>G125*(1+L125/100)</f>
        <v>0</v>
      </c>
      <c r="N125" s="162">
        <v>0</v>
      </c>
      <c r="O125" s="162">
        <f>ROUND(E125*N125,5)</f>
        <v>0</v>
      </c>
      <c r="P125" s="162">
        <v>0</v>
      </c>
      <c r="Q125" s="162">
        <f>ROUND(E125*P125,5)</f>
        <v>0</v>
      </c>
      <c r="R125" s="162"/>
      <c r="S125" s="162"/>
      <c r="T125" s="163">
        <v>2.5750000000000002</v>
      </c>
      <c r="U125" s="162">
        <f>ROUND(E125*T125,2)</f>
        <v>0.26</v>
      </c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 t="s">
        <v>102</v>
      </c>
      <c r="AF125" s="152"/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x14ac:dyDescent="0.2">
      <c r="A126" s="154" t="s">
        <v>97</v>
      </c>
      <c r="B126" s="161" t="s">
        <v>68</v>
      </c>
      <c r="C126" s="187" t="s">
        <v>69</v>
      </c>
      <c r="D126" s="165"/>
      <c r="E126" s="169"/>
      <c r="F126" s="171"/>
      <c r="G126" s="171">
        <f>SUM(G127:G139)</f>
        <v>0</v>
      </c>
      <c r="H126" s="171"/>
      <c r="I126" s="171">
        <f>SUM(I127:I139)</f>
        <v>221012.25999999998</v>
      </c>
      <c r="J126" s="171"/>
      <c r="K126" s="171">
        <f>SUM(K127:K139)</f>
        <v>17932.64</v>
      </c>
      <c r="L126" s="171"/>
      <c r="M126" s="171">
        <f>SUM(M127:M139)</f>
        <v>0</v>
      </c>
      <c r="N126" s="165"/>
      <c r="O126" s="165">
        <f>SUM(O127:O139)</f>
        <v>1.82254</v>
      </c>
      <c r="P126" s="165"/>
      <c r="Q126" s="165">
        <f>SUM(Q127:Q139)</f>
        <v>0</v>
      </c>
      <c r="R126" s="165"/>
      <c r="S126" s="165"/>
      <c r="T126" s="166"/>
      <c r="U126" s="165">
        <f>SUM(U127:U139)</f>
        <v>44.730000000000004</v>
      </c>
      <c r="AE126" t="s">
        <v>98</v>
      </c>
    </row>
    <row r="127" spans="1:60" outlineLevel="1" x14ac:dyDescent="0.2">
      <c r="A127" s="153">
        <v>67</v>
      </c>
      <c r="B127" s="160" t="s">
        <v>271</v>
      </c>
      <c r="C127" s="185" t="s">
        <v>272</v>
      </c>
      <c r="D127" s="162" t="s">
        <v>131</v>
      </c>
      <c r="E127" s="167">
        <v>2</v>
      </c>
      <c r="F127" s="170"/>
      <c r="G127" s="170">
        <f t="shared" si="17"/>
        <v>0</v>
      </c>
      <c r="H127" s="170">
        <v>2387.9299999999998</v>
      </c>
      <c r="I127" s="170">
        <f t="shared" ref="I127:I133" si="18">ROUND(E127*H127,2)</f>
        <v>4775.8599999999997</v>
      </c>
      <c r="J127" s="170">
        <v>337.07000000000016</v>
      </c>
      <c r="K127" s="170">
        <f t="shared" ref="K127:K133" si="19">ROUND(E127*J127,2)</f>
        <v>674.14</v>
      </c>
      <c r="L127" s="170">
        <v>21</v>
      </c>
      <c r="M127" s="170">
        <f t="shared" ref="M127:M133" si="20">G127*(1+L127/100)</f>
        <v>0</v>
      </c>
      <c r="N127" s="162">
        <v>1.2959999999999999E-2</v>
      </c>
      <c r="O127" s="162">
        <f t="shared" ref="O127:O133" si="21">ROUND(E127*N127,5)</f>
        <v>2.5919999999999999E-2</v>
      </c>
      <c r="P127" s="162">
        <v>0</v>
      </c>
      <c r="Q127" s="162">
        <f t="shared" ref="Q127:Q133" si="22">ROUND(E127*P127,5)</f>
        <v>0</v>
      </c>
      <c r="R127" s="162"/>
      <c r="S127" s="162"/>
      <c r="T127" s="163">
        <v>0.85499999999999998</v>
      </c>
      <c r="U127" s="162">
        <f t="shared" ref="U127:U133" si="23">ROUND(E127*T127,2)</f>
        <v>1.71</v>
      </c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 t="s">
        <v>102</v>
      </c>
      <c r="AF127" s="152"/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53">
        <v>68</v>
      </c>
      <c r="B128" s="160" t="s">
        <v>273</v>
      </c>
      <c r="C128" s="185" t="s">
        <v>274</v>
      </c>
      <c r="D128" s="162" t="s">
        <v>131</v>
      </c>
      <c r="E128" s="167">
        <v>2</v>
      </c>
      <c r="F128" s="170"/>
      <c r="G128" s="170">
        <f t="shared" si="17"/>
        <v>0</v>
      </c>
      <c r="H128" s="170">
        <v>2764.45</v>
      </c>
      <c r="I128" s="170">
        <f t="shared" si="18"/>
        <v>5528.9</v>
      </c>
      <c r="J128" s="170">
        <v>340.55000000000018</v>
      </c>
      <c r="K128" s="170">
        <f t="shared" si="19"/>
        <v>681.1</v>
      </c>
      <c r="L128" s="170">
        <v>21</v>
      </c>
      <c r="M128" s="170">
        <f t="shared" si="20"/>
        <v>0</v>
      </c>
      <c r="N128" s="162">
        <v>1.728E-2</v>
      </c>
      <c r="O128" s="162">
        <f t="shared" si="21"/>
        <v>3.456E-2</v>
      </c>
      <c r="P128" s="162">
        <v>0</v>
      </c>
      <c r="Q128" s="162">
        <f t="shared" si="22"/>
        <v>0</v>
      </c>
      <c r="R128" s="162"/>
      <c r="S128" s="162"/>
      <c r="T128" s="163">
        <v>0.86299999999999999</v>
      </c>
      <c r="U128" s="162">
        <f t="shared" si="23"/>
        <v>1.73</v>
      </c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 t="s">
        <v>102</v>
      </c>
      <c r="AF128" s="152"/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3">
        <v>69</v>
      </c>
      <c r="B129" s="160" t="s">
        <v>275</v>
      </c>
      <c r="C129" s="185" t="s">
        <v>276</v>
      </c>
      <c r="D129" s="162" t="s">
        <v>131</v>
      </c>
      <c r="E129" s="167">
        <v>2</v>
      </c>
      <c r="F129" s="170"/>
      <c r="G129" s="170">
        <f t="shared" si="17"/>
        <v>0</v>
      </c>
      <c r="H129" s="170">
        <v>2954.45</v>
      </c>
      <c r="I129" s="170">
        <f t="shared" si="18"/>
        <v>5908.9</v>
      </c>
      <c r="J129" s="170">
        <v>340.55000000000018</v>
      </c>
      <c r="K129" s="170">
        <f t="shared" si="19"/>
        <v>681.1</v>
      </c>
      <c r="L129" s="170">
        <v>21</v>
      </c>
      <c r="M129" s="170">
        <f t="shared" si="20"/>
        <v>0</v>
      </c>
      <c r="N129" s="162">
        <v>1.9439999999999999E-2</v>
      </c>
      <c r="O129" s="162">
        <f t="shared" si="21"/>
        <v>3.8879999999999998E-2</v>
      </c>
      <c r="P129" s="162">
        <v>0</v>
      </c>
      <c r="Q129" s="162">
        <f t="shared" si="22"/>
        <v>0</v>
      </c>
      <c r="R129" s="162"/>
      <c r="S129" s="162"/>
      <c r="T129" s="163">
        <v>0.86299999999999999</v>
      </c>
      <c r="U129" s="162">
        <f t="shared" si="23"/>
        <v>1.73</v>
      </c>
      <c r="V129" s="152"/>
      <c r="W129" s="152"/>
      <c r="X129" s="152"/>
      <c r="Y129" s="152"/>
      <c r="Z129" s="152"/>
      <c r="AA129" s="152"/>
      <c r="AB129" s="152"/>
      <c r="AC129" s="152"/>
      <c r="AD129" s="152"/>
      <c r="AE129" s="152" t="s">
        <v>102</v>
      </c>
      <c r="AF129" s="152"/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3">
        <v>70</v>
      </c>
      <c r="B130" s="160" t="s">
        <v>277</v>
      </c>
      <c r="C130" s="185" t="s">
        <v>278</v>
      </c>
      <c r="D130" s="162" t="s">
        <v>131</v>
      </c>
      <c r="E130" s="167">
        <v>2</v>
      </c>
      <c r="F130" s="170"/>
      <c r="G130" s="170">
        <f t="shared" si="17"/>
        <v>0</v>
      </c>
      <c r="H130" s="170">
        <v>3523.79</v>
      </c>
      <c r="I130" s="170">
        <f t="shared" si="18"/>
        <v>7047.58</v>
      </c>
      <c r="J130" s="170">
        <v>346.21000000000004</v>
      </c>
      <c r="K130" s="170">
        <f t="shared" si="19"/>
        <v>692.42</v>
      </c>
      <c r="L130" s="170">
        <v>21</v>
      </c>
      <c r="M130" s="170">
        <f t="shared" si="20"/>
        <v>0</v>
      </c>
      <c r="N130" s="162">
        <v>2.5919999999999999E-2</v>
      </c>
      <c r="O130" s="162">
        <f t="shared" si="21"/>
        <v>5.1839999999999997E-2</v>
      </c>
      <c r="P130" s="162">
        <v>0</v>
      </c>
      <c r="Q130" s="162">
        <f t="shared" si="22"/>
        <v>0</v>
      </c>
      <c r="R130" s="162"/>
      <c r="S130" s="162"/>
      <c r="T130" s="163">
        <v>0.876</v>
      </c>
      <c r="U130" s="162">
        <f t="shared" si="23"/>
        <v>1.75</v>
      </c>
      <c r="V130" s="152"/>
      <c r="W130" s="152"/>
      <c r="X130" s="152"/>
      <c r="Y130" s="152"/>
      <c r="Z130" s="152"/>
      <c r="AA130" s="152"/>
      <c r="AB130" s="152"/>
      <c r="AC130" s="152"/>
      <c r="AD130" s="152"/>
      <c r="AE130" s="152" t="s">
        <v>102</v>
      </c>
      <c r="AF130" s="152"/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3">
        <v>71</v>
      </c>
      <c r="B131" s="160" t="s">
        <v>279</v>
      </c>
      <c r="C131" s="185" t="s">
        <v>280</v>
      </c>
      <c r="D131" s="162" t="s">
        <v>131</v>
      </c>
      <c r="E131" s="167">
        <v>3</v>
      </c>
      <c r="F131" s="170"/>
      <c r="G131" s="170">
        <f t="shared" si="17"/>
        <v>0</v>
      </c>
      <c r="H131" s="170">
        <v>3907.05</v>
      </c>
      <c r="I131" s="170">
        <f t="shared" si="18"/>
        <v>11721.15</v>
      </c>
      <c r="J131" s="170">
        <v>347.94999999999982</v>
      </c>
      <c r="K131" s="170">
        <f t="shared" si="19"/>
        <v>1043.8499999999999</v>
      </c>
      <c r="L131" s="170">
        <v>21</v>
      </c>
      <c r="M131" s="170">
        <f t="shared" si="20"/>
        <v>0</v>
      </c>
      <c r="N131" s="162">
        <v>3.024E-2</v>
      </c>
      <c r="O131" s="162">
        <f t="shared" si="21"/>
        <v>9.0719999999999995E-2</v>
      </c>
      <c r="P131" s="162">
        <v>0</v>
      </c>
      <c r="Q131" s="162">
        <f t="shared" si="22"/>
        <v>0</v>
      </c>
      <c r="R131" s="162"/>
      <c r="S131" s="162"/>
      <c r="T131" s="163">
        <v>0.88</v>
      </c>
      <c r="U131" s="162">
        <f t="shared" si="23"/>
        <v>2.64</v>
      </c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 t="s">
        <v>102</v>
      </c>
      <c r="AF131" s="152"/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53">
        <v>72</v>
      </c>
      <c r="B132" s="160" t="s">
        <v>281</v>
      </c>
      <c r="C132" s="185" t="s">
        <v>282</v>
      </c>
      <c r="D132" s="162" t="s">
        <v>131</v>
      </c>
      <c r="E132" s="167">
        <v>3</v>
      </c>
      <c r="F132" s="170"/>
      <c r="G132" s="170">
        <f t="shared" si="17"/>
        <v>0</v>
      </c>
      <c r="H132" s="170">
        <v>7381.78</v>
      </c>
      <c r="I132" s="170">
        <f t="shared" si="18"/>
        <v>22145.34</v>
      </c>
      <c r="J132" s="170">
        <v>423.22000000000025</v>
      </c>
      <c r="K132" s="170">
        <f t="shared" si="19"/>
        <v>1269.6600000000001</v>
      </c>
      <c r="L132" s="170">
        <v>21</v>
      </c>
      <c r="M132" s="170">
        <f t="shared" si="20"/>
        <v>0</v>
      </c>
      <c r="N132" s="162">
        <v>6.5799999999999997E-2</v>
      </c>
      <c r="O132" s="162">
        <f t="shared" si="21"/>
        <v>0.19739999999999999</v>
      </c>
      <c r="P132" s="162">
        <v>0</v>
      </c>
      <c r="Q132" s="162">
        <f t="shared" si="22"/>
        <v>0</v>
      </c>
      <c r="R132" s="162"/>
      <c r="S132" s="162"/>
      <c r="T132" s="163">
        <v>1.0529999999999999</v>
      </c>
      <c r="U132" s="162">
        <f t="shared" si="23"/>
        <v>3.16</v>
      </c>
      <c r="V132" s="152"/>
      <c r="W132" s="152"/>
      <c r="X132" s="152"/>
      <c r="Y132" s="152"/>
      <c r="Z132" s="152"/>
      <c r="AA132" s="152"/>
      <c r="AB132" s="152"/>
      <c r="AC132" s="152"/>
      <c r="AD132" s="152"/>
      <c r="AE132" s="152" t="s">
        <v>102</v>
      </c>
      <c r="AF132" s="152"/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53">
        <v>73</v>
      </c>
      <c r="B133" s="160" t="s">
        <v>283</v>
      </c>
      <c r="C133" s="185" t="s">
        <v>284</v>
      </c>
      <c r="D133" s="162" t="s">
        <v>131</v>
      </c>
      <c r="E133" s="167">
        <v>17</v>
      </c>
      <c r="F133" s="170"/>
      <c r="G133" s="170">
        <f t="shared" si="17"/>
        <v>0</v>
      </c>
      <c r="H133" s="170">
        <v>8131.08</v>
      </c>
      <c r="I133" s="170">
        <f t="shared" si="18"/>
        <v>138228.35999999999</v>
      </c>
      <c r="J133" s="170">
        <v>478.92000000000007</v>
      </c>
      <c r="K133" s="170">
        <f t="shared" si="19"/>
        <v>8141.64</v>
      </c>
      <c r="L133" s="170">
        <v>21</v>
      </c>
      <c r="M133" s="170">
        <f t="shared" si="20"/>
        <v>0</v>
      </c>
      <c r="N133" s="162">
        <v>7.5200000000000003E-2</v>
      </c>
      <c r="O133" s="162">
        <f t="shared" si="21"/>
        <v>1.2784</v>
      </c>
      <c r="P133" s="162">
        <v>0</v>
      </c>
      <c r="Q133" s="162">
        <f t="shared" si="22"/>
        <v>0</v>
      </c>
      <c r="R133" s="162"/>
      <c r="S133" s="162"/>
      <c r="T133" s="163">
        <v>1.181</v>
      </c>
      <c r="U133" s="162">
        <f t="shared" si="23"/>
        <v>20.079999999999998</v>
      </c>
      <c r="V133" s="152"/>
      <c r="W133" s="152"/>
      <c r="X133" s="152"/>
      <c r="Y133" s="152"/>
      <c r="Z133" s="152"/>
      <c r="AA133" s="152"/>
      <c r="AB133" s="152"/>
      <c r="AC133" s="152"/>
      <c r="AD133" s="152"/>
      <c r="AE133" s="152" t="s">
        <v>102</v>
      </c>
      <c r="AF133" s="152"/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3"/>
      <c r="B134" s="160"/>
      <c r="C134" s="186" t="s">
        <v>285</v>
      </c>
      <c r="D134" s="164"/>
      <c r="E134" s="168">
        <v>17</v>
      </c>
      <c r="F134" s="170"/>
      <c r="G134" s="170"/>
      <c r="H134" s="170"/>
      <c r="I134" s="170"/>
      <c r="J134" s="170"/>
      <c r="K134" s="170"/>
      <c r="L134" s="170"/>
      <c r="M134" s="170"/>
      <c r="N134" s="162"/>
      <c r="O134" s="162"/>
      <c r="P134" s="162"/>
      <c r="Q134" s="162"/>
      <c r="R134" s="162"/>
      <c r="S134" s="162"/>
      <c r="T134" s="163"/>
      <c r="U134" s="162"/>
      <c r="V134" s="152"/>
      <c r="W134" s="152"/>
      <c r="X134" s="152"/>
      <c r="Y134" s="152"/>
      <c r="Z134" s="152"/>
      <c r="AA134" s="152"/>
      <c r="AB134" s="152"/>
      <c r="AC134" s="152"/>
      <c r="AD134" s="152"/>
      <c r="AE134" s="152" t="s">
        <v>104</v>
      </c>
      <c r="AF134" s="152">
        <v>0</v>
      </c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53">
        <v>74</v>
      </c>
      <c r="B135" s="160" t="s">
        <v>286</v>
      </c>
      <c r="C135" s="185" t="s">
        <v>287</v>
      </c>
      <c r="D135" s="162" t="s">
        <v>131</v>
      </c>
      <c r="E135" s="167">
        <v>3</v>
      </c>
      <c r="F135" s="170"/>
      <c r="G135" s="170">
        <f t="shared" si="17"/>
        <v>0</v>
      </c>
      <c r="H135" s="170">
        <v>4128.7700000000004</v>
      </c>
      <c r="I135" s="170">
        <f>ROUND(E135*H135,2)</f>
        <v>12386.31</v>
      </c>
      <c r="J135" s="170">
        <v>376.22999999999956</v>
      </c>
      <c r="K135" s="170">
        <f>ROUND(E135*J135,2)</f>
        <v>1128.69</v>
      </c>
      <c r="L135" s="170">
        <v>21</v>
      </c>
      <c r="M135" s="170">
        <f>G135*(1+L135/100)</f>
        <v>0</v>
      </c>
      <c r="N135" s="162">
        <v>2.904E-2</v>
      </c>
      <c r="O135" s="162">
        <f>ROUND(E135*N135,5)</f>
        <v>8.7120000000000003E-2</v>
      </c>
      <c r="P135" s="162">
        <v>0</v>
      </c>
      <c r="Q135" s="162">
        <f>ROUND(E135*P135,5)</f>
        <v>0</v>
      </c>
      <c r="R135" s="162"/>
      <c r="S135" s="162"/>
      <c r="T135" s="163">
        <v>0.94499999999999995</v>
      </c>
      <c r="U135" s="162">
        <f>ROUND(E135*T135,2)</f>
        <v>2.84</v>
      </c>
      <c r="V135" s="152"/>
      <c r="W135" s="152"/>
      <c r="X135" s="152"/>
      <c r="Y135" s="152"/>
      <c r="Z135" s="152"/>
      <c r="AA135" s="152"/>
      <c r="AB135" s="152"/>
      <c r="AC135" s="152"/>
      <c r="AD135" s="152"/>
      <c r="AE135" s="152" t="s">
        <v>102</v>
      </c>
      <c r="AF135" s="152"/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53">
        <v>75</v>
      </c>
      <c r="B136" s="160" t="s">
        <v>288</v>
      </c>
      <c r="C136" s="185" t="s">
        <v>289</v>
      </c>
      <c r="D136" s="162" t="s">
        <v>131</v>
      </c>
      <c r="E136" s="167">
        <v>3</v>
      </c>
      <c r="F136" s="170"/>
      <c r="G136" s="170">
        <f t="shared" si="17"/>
        <v>0</v>
      </c>
      <c r="H136" s="170">
        <v>1533.92</v>
      </c>
      <c r="I136" s="170">
        <f>ROUND(E136*H136,2)</f>
        <v>4601.76</v>
      </c>
      <c r="J136" s="170">
        <v>347.07999999999993</v>
      </c>
      <c r="K136" s="170">
        <f>ROUND(E136*J136,2)</f>
        <v>1041.24</v>
      </c>
      <c r="L136" s="170">
        <v>21</v>
      </c>
      <c r="M136" s="170">
        <f>G136*(1+L136/100)</f>
        <v>0</v>
      </c>
      <c r="N136" s="162">
        <v>5.8999999999999999E-3</v>
      </c>
      <c r="O136" s="162">
        <f>ROUND(E136*N136,5)</f>
        <v>1.77E-2</v>
      </c>
      <c r="P136" s="162">
        <v>0</v>
      </c>
      <c r="Q136" s="162">
        <f>ROUND(E136*P136,5)</f>
        <v>0</v>
      </c>
      <c r="R136" s="162"/>
      <c r="S136" s="162"/>
      <c r="T136" s="163">
        <v>0.878</v>
      </c>
      <c r="U136" s="162">
        <f>ROUND(E136*T136,2)</f>
        <v>2.63</v>
      </c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 t="s">
        <v>102</v>
      </c>
      <c r="AF136" s="152"/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3">
        <v>76</v>
      </c>
      <c r="B137" s="160" t="s">
        <v>290</v>
      </c>
      <c r="C137" s="185" t="s">
        <v>291</v>
      </c>
      <c r="D137" s="162" t="s">
        <v>131</v>
      </c>
      <c r="E137" s="167">
        <v>4</v>
      </c>
      <c r="F137" s="170"/>
      <c r="G137" s="170">
        <f t="shared" si="17"/>
        <v>0</v>
      </c>
      <c r="H137" s="170">
        <v>50.9</v>
      </c>
      <c r="I137" s="170">
        <f>ROUND(E137*H137,2)</f>
        <v>203.6</v>
      </c>
      <c r="J137" s="170">
        <v>0</v>
      </c>
      <c r="K137" s="170">
        <f>ROUND(E137*J137,2)</f>
        <v>0</v>
      </c>
      <c r="L137" s="170">
        <v>21</v>
      </c>
      <c r="M137" s="170">
        <f>G137*(1+L137/100)</f>
        <v>0</v>
      </c>
      <c r="N137" s="162">
        <v>0</v>
      </c>
      <c r="O137" s="162">
        <f>ROUND(E137*N137,5)</f>
        <v>0</v>
      </c>
      <c r="P137" s="162">
        <v>0</v>
      </c>
      <c r="Q137" s="162">
        <f>ROUND(E137*P137,5)</f>
        <v>0</v>
      </c>
      <c r="R137" s="162"/>
      <c r="S137" s="162"/>
      <c r="T137" s="163">
        <v>0</v>
      </c>
      <c r="U137" s="162">
        <f>ROUND(E137*T137,2)</f>
        <v>0</v>
      </c>
      <c r="V137" s="152"/>
      <c r="W137" s="152"/>
      <c r="X137" s="152"/>
      <c r="Y137" s="152"/>
      <c r="Z137" s="152"/>
      <c r="AA137" s="152"/>
      <c r="AB137" s="152"/>
      <c r="AC137" s="152"/>
      <c r="AD137" s="152"/>
      <c r="AE137" s="152" t="s">
        <v>162</v>
      </c>
      <c r="AF137" s="152"/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3">
        <v>77</v>
      </c>
      <c r="B138" s="160" t="s">
        <v>292</v>
      </c>
      <c r="C138" s="185" t="s">
        <v>293</v>
      </c>
      <c r="D138" s="162" t="s">
        <v>131</v>
      </c>
      <c r="E138" s="167">
        <v>33</v>
      </c>
      <c r="F138" s="170"/>
      <c r="G138" s="170">
        <f t="shared" si="17"/>
        <v>0</v>
      </c>
      <c r="H138" s="170">
        <v>256.5</v>
      </c>
      <c r="I138" s="170">
        <f>ROUND(E138*H138,2)</f>
        <v>8464.5</v>
      </c>
      <c r="J138" s="170">
        <v>0</v>
      </c>
      <c r="K138" s="170">
        <f>ROUND(E138*J138,2)</f>
        <v>0</v>
      </c>
      <c r="L138" s="170">
        <v>21</v>
      </c>
      <c r="M138" s="170">
        <f>G138*(1+L138/100)</f>
        <v>0</v>
      </c>
      <c r="N138" s="162">
        <v>0</v>
      </c>
      <c r="O138" s="162">
        <f>ROUND(E138*N138,5)</f>
        <v>0</v>
      </c>
      <c r="P138" s="162">
        <v>0</v>
      </c>
      <c r="Q138" s="162">
        <f>ROUND(E138*P138,5)</f>
        <v>0</v>
      </c>
      <c r="R138" s="162"/>
      <c r="S138" s="162"/>
      <c r="T138" s="163">
        <v>0</v>
      </c>
      <c r="U138" s="162">
        <f>ROUND(E138*T138,2)</f>
        <v>0</v>
      </c>
      <c r="V138" s="152"/>
      <c r="W138" s="152"/>
      <c r="X138" s="152"/>
      <c r="Y138" s="152"/>
      <c r="Z138" s="152"/>
      <c r="AA138" s="152"/>
      <c r="AB138" s="152"/>
      <c r="AC138" s="152"/>
      <c r="AD138" s="152"/>
      <c r="AE138" s="152" t="s">
        <v>162</v>
      </c>
      <c r="AF138" s="152"/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79">
        <v>78</v>
      </c>
      <c r="B139" s="180" t="s">
        <v>294</v>
      </c>
      <c r="C139" s="188" t="s">
        <v>295</v>
      </c>
      <c r="D139" s="181" t="s">
        <v>171</v>
      </c>
      <c r="E139" s="182">
        <v>2.1</v>
      </c>
      <c r="F139" s="183"/>
      <c r="G139" s="183">
        <f t="shared" si="17"/>
        <v>0</v>
      </c>
      <c r="H139" s="183">
        <v>0</v>
      </c>
      <c r="I139" s="183">
        <f>ROUND(E139*H139,2)</f>
        <v>0</v>
      </c>
      <c r="J139" s="183">
        <v>1228</v>
      </c>
      <c r="K139" s="183">
        <f>ROUND(E139*J139,2)</f>
        <v>2578.8000000000002</v>
      </c>
      <c r="L139" s="183">
        <v>21</v>
      </c>
      <c r="M139" s="183">
        <f>G139*(1+L139/100)</f>
        <v>0</v>
      </c>
      <c r="N139" s="181">
        <v>0</v>
      </c>
      <c r="O139" s="181">
        <f>ROUND(E139*N139,5)</f>
        <v>0</v>
      </c>
      <c r="P139" s="181">
        <v>0</v>
      </c>
      <c r="Q139" s="181">
        <f>ROUND(E139*P139,5)</f>
        <v>0</v>
      </c>
      <c r="R139" s="181"/>
      <c r="S139" s="181"/>
      <c r="T139" s="184">
        <v>3.0750000000000002</v>
      </c>
      <c r="U139" s="181">
        <f>ROUND(E139*T139,2)</f>
        <v>6.46</v>
      </c>
      <c r="V139" s="152"/>
      <c r="W139" s="152"/>
      <c r="X139" s="152"/>
      <c r="Y139" s="152"/>
      <c r="Z139" s="152"/>
      <c r="AA139" s="152"/>
      <c r="AB139" s="152"/>
      <c r="AC139" s="152"/>
      <c r="AD139" s="152"/>
      <c r="AE139" s="152" t="s">
        <v>102</v>
      </c>
      <c r="AF139" s="152"/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x14ac:dyDescent="0.2">
      <c r="A140" s="6"/>
      <c r="B140" s="7" t="s">
        <v>296</v>
      </c>
      <c r="C140" s="189" t="s">
        <v>296</v>
      </c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AC140">
        <v>15</v>
      </c>
      <c r="AD140">
        <v>21</v>
      </c>
    </row>
    <row r="141" spans="1:60" x14ac:dyDescent="0.2">
      <c r="C141" s="190"/>
      <c r="AE141" t="s">
        <v>297</v>
      </c>
    </row>
  </sheetData>
  <mergeCells count="20">
    <mergeCell ref="C110:G110"/>
    <mergeCell ref="C116:G116"/>
    <mergeCell ref="C48:G48"/>
    <mergeCell ref="C50:G50"/>
    <mergeCell ref="C52:G52"/>
    <mergeCell ref="C56:G56"/>
    <mergeCell ref="C84:G84"/>
    <mergeCell ref="C108:G108"/>
    <mergeCell ref="C46:G46"/>
    <mergeCell ref="A1:G1"/>
    <mergeCell ref="C2:G2"/>
    <mergeCell ref="C3:G3"/>
    <mergeCell ref="C4:G4"/>
    <mergeCell ref="C32:G32"/>
    <mergeCell ref="C34:G34"/>
    <mergeCell ref="C36:G36"/>
    <mergeCell ref="C38:G38"/>
    <mergeCell ref="C40:G40"/>
    <mergeCell ref="C42:G42"/>
    <mergeCell ref="C44:G4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Mareš Petr</cp:lastModifiedBy>
  <cp:lastPrinted>2014-02-28T09:52:57Z</cp:lastPrinted>
  <dcterms:created xsi:type="dcterms:W3CDTF">2009-04-08T07:15:50Z</dcterms:created>
  <dcterms:modified xsi:type="dcterms:W3CDTF">2019-11-14T05:45:08Z</dcterms:modified>
</cp:coreProperties>
</file>